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4\Revizní činnost 2024\podklady SEE\"/>
    </mc:Choice>
  </mc:AlternateContent>
  <xr:revisionPtr revIDLastSave="0" documentId="13_ncr:1_{9C6165BA-80C4-495A-8ADF-ED0E2E2BF99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 stavby" sheetId="1" r:id="rId1"/>
    <sheet name="01 - Prohlídky oblast Plzeň" sheetId="2" r:id="rId2"/>
    <sheet name="02 - Prohlídky oblast Čes..." sheetId="3" r:id="rId3"/>
    <sheet name="03 - Revize OE Plzeň" sheetId="4" r:id="rId4"/>
    <sheet name="04 - Revize OE Klatovy" sheetId="5" r:id="rId5"/>
    <sheet name="05 - Revize SNTZ Plzeň" sheetId="6" r:id="rId6"/>
    <sheet name="06 - Revize OE České Budě..." sheetId="7" r:id="rId7"/>
    <sheet name="07 - Revize OE Strakonice" sheetId="8" r:id="rId8"/>
    <sheet name="08 - Revize OE Veselí nad..." sheetId="9" r:id="rId9"/>
    <sheet name="09 - Revize SPS oblast Plzeň" sheetId="10" r:id="rId10"/>
    <sheet name="10 - Revize SPS oblast Če..." sheetId="11" r:id="rId11"/>
  </sheets>
  <definedNames>
    <definedName name="_xlnm._FilterDatabase" localSheetId="1" hidden="1">'01 - Prohlídky oblast Plzeň'!$C$116:$K$132</definedName>
    <definedName name="_xlnm._FilterDatabase" localSheetId="2" hidden="1">'02 - Prohlídky oblast Čes...'!$C$116:$K$132</definedName>
    <definedName name="_xlnm._FilterDatabase" localSheetId="3" hidden="1">'03 - Revize OE Plzeň'!$C$116:$K$126</definedName>
    <definedName name="_xlnm._FilterDatabase" localSheetId="4" hidden="1">'04 - Revize OE Klatovy'!$C$116:$K$136</definedName>
    <definedName name="_xlnm._FilterDatabase" localSheetId="5" hidden="1">'05 - Revize SNTZ Plzeň'!$C$116:$K$132</definedName>
    <definedName name="_xlnm._FilterDatabase" localSheetId="6" hidden="1">'06 - Revize OE České Budě...'!$C$116:$K$136</definedName>
    <definedName name="_xlnm._FilterDatabase" localSheetId="7" hidden="1">'07 - Revize OE Strakonice'!$C$116:$K$126</definedName>
    <definedName name="_xlnm._FilterDatabase" localSheetId="8" hidden="1">'08 - Revize OE Veselí nad...'!$C$116:$K$140</definedName>
    <definedName name="_xlnm._FilterDatabase" localSheetId="9" hidden="1">'09 - Revize SPS oblast Plzeň'!$C$116:$K$130</definedName>
    <definedName name="_xlnm._FilterDatabase" localSheetId="10" hidden="1">'10 - Revize SPS oblast Če...'!$C$116:$K$126</definedName>
    <definedName name="_xlnm.Print_Titles" localSheetId="1">'01 - Prohlídky oblast Plzeň'!$116:$116</definedName>
    <definedName name="_xlnm.Print_Titles" localSheetId="2">'02 - Prohlídky oblast Čes...'!$116:$116</definedName>
    <definedName name="_xlnm.Print_Titles" localSheetId="3">'03 - Revize OE Plzeň'!$116:$116</definedName>
    <definedName name="_xlnm.Print_Titles" localSheetId="4">'04 - Revize OE Klatovy'!$116:$116</definedName>
    <definedName name="_xlnm.Print_Titles" localSheetId="5">'05 - Revize SNTZ Plzeň'!$116:$116</definedName>
    <definedName name="_xlnm.Print_Titles" localSheetId="6">'06 - Revize OE České Budě...'!$116:$116</definedName>
    <definedName name="_xlnm.Print_Titles" localSheetId="7">'07 - Revize OE Strakonice'!$116:$116</definedName>
    <definedName name="_xlnm.Print_Titles" localSheetId="8">'08 - Revize OE Veselí nad...'!$116:$116</definedName>
    <definedName name="_xlnm.Print_Titles" localSheetId="9">'09 - Revize SPS oblast Plzeň'!$116:$116</definedName>
    <definedName name="_xlnm.Print_Titles" localSheetId="10">'10 - Revize SPS oblast Če...'!$116:$116</definedName>
    <definedName name="_xlnm.Print_Titles" localSheetId="0">'Rekapitulace stavby'!$92:$92</definedName>
    <definedName name="_xlnm.Print_Area" localSheetId="1">'01 - Prohlídky oblast Plzeň'!$C$4:$J$76,'01 - Prohlídky oblast Plzeň'!$C$82:$J$98,'01 - Prohlídky oblast Plzeň'!$C$104:$K$132</definedName>
    <definedName name="_xlnm.Print_Area" localSheetId="2">'02 - Prohlídky oblast Čes...'!$C$4:$J$76,'02 - Prohlídky oblast Čes...'!$C$82:$J$98,'02 - Prohlídky oblast Čes...'!$C$104:$K$132</definedName>
    <definedName name="_xlnm.Print_Area" localSheetId="3">'03 - Revize OE Plzeň'!$C$4:$J$76,'03 - Revize OE Plzeň'!$C$82:$J$98,'03 - Revize OE Plzeň'!$C$104:$K$126</definedName>
    <definedName name="_xlnm.Print_Area" localSheetId="4">'04 - Revize OE Klatovy'!$C$4:$J$76,'04 - Revize OE Klatovy'!$C$82:$J$98,'04 - Revize OE Klatovy'!$C$104:$K$136</definedName>
    <definedName name="_xlnm.Print_Area" localSheetId="5">'05 - Revize SNTZ Plzeň'!$C$4:$J$76,'05 - Revize SNTZ Plzeň'!$C$82:$J$98,'05 - Revize SNTZ Plzeň'!$C$104:$K$132</definedName>
    <definedName name="_xlnm.Print_Area" localSheetId="6">'06 - Revize OE České Budě...'!$C$4:$J$76,'06 - Revize OE České Budě...'!$C$82:$J$98,'06 - Revize OE České Budě...'!$C$104:$K$136</definedName>
    <definedName name="_xlnm.Print_Area" localSheetId="7">'07 - Revize OE Strakonice'!$C$4:$J$76,'07 - Revize OE Strakonice'!$C$82:$J$98,'07 - Revize OE Strakonice'!$C$104:$K$126</definedName>
    <definedName name="_xlnm.Print_Area" localSheetId="8">'08 - Revize OE Veselí nad...'!$C$4:$J$76,'08 - Revize OE Veselí nad...'!$C$82:$J$98,'08 - Revize OE Veselí nad...'!$C$104:$K$140</definedName>
    <definedName name="_xlnm.Print_Area" localSheetId="9">'09 - Revize SPS oblast Plzeň'!$C$4:$J$76,'09 - Revize SPS oblast Plzeň'!$C$82:$J$98,'09 - Revize SPS oblast Plzeň'!$C$104:$K$130</definedName>
    <definedName name="_xlnm.Print_Area" localSheetId="10">'10 - Revize SPS oblast Če...'!$C$4:$J$76,'10 - Revize SPS oblast Če...'!$C$82:$J$98,'10 - Revize SPS oblast Če...'!$C$104:$K$126</definedName>
    <definedName name="_xlnm.Print_Area" localSheetId="0">'Rekapitulace stavby'!$D$4:$AO$76,'Rekapitulace stavby'!$C$82:$AQ$105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 s="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19" i="11"/>
  <c r="BH119" i="11"/>
  <c r="BG119" i="11"/>
  <c r="BF119" i="11"/>
  <c r="T119" i="11"/>
  <c r="R119" i="11"/>
  <c r="P119" i="11"/>
  <c r="F111" i="11"/>
  <c r="E109" i="11"/>
  <c r="F89" i="11"/>
  <c r="E87" i="11"/>
  <c r="J24" i="11"/>
  <c r="E24" i="11"/>
  <c r="J114" i="11" s="1"/>
  <c r="J23" i="11"/>
  <c r="J21" i="11"/>
  <c r="E21" i="11"/>
  <c r="J91" i="11"/>
  <c r="J20" i="11"/>
  <c r="J18" i="11"/>
  <c r="E18" i="11"/>
  <c r="F114" i="11"/>
  <c r="J17" i="11"/>
  <c r="J15" i="11"/>
  <c r="E15" i="11"/>
  <c r="F113" i="11" s="1"/>
  <c r="J14" i="11"/>
  <c r="J12" i="11"/>
  <c r="J111" i="11" s="1"/>
  <c r="E7" i="11"/>
  <c r="E85" i="11" s="1"/>
  <c r="J37" i="10"/>
  <c r="J36" i="10"/>
  <c r="AY103" i="1"/>
  <c r="J35" i="10"/>
  <c r="AX103" i="1" s="1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5" i="10"/>
  <c r="BH125" i="10"/>
  <c r="BG125" i="10"/>
  <c r="BF125" i="10"/>
  <c r="T125" i="10"/>
  <c r="R125" i="10"/>
  <c r="P125" i="10"/>
  <c r="BI123" i="10"/>
  <c r="BH123" i="10"/>
  <c r="BG123" i="10"/>
  <c r="BF123" i="10"/>
  <c r="T123" i="10"/>
  <c r="R123" i="10"/>
  <c r="P123" i="10"/>
  <c r="BI121" i="10"/>
  <c r="BH121" i="10"/>
  <c r="BG121" i="10"/>
  <c r="BF121" i="10"/>
  <c r="T121" i="10"/>
  <c r="R121" i="10"/>
  <c r="P121" i="10"/>
  <c r="BI119" i="10"/>
  <c r="BH119" i="10"/>
  <c r="BG119" i="10"/>
  <c r="BF119" i="10"/>
  <c r="T119" i="10"/>
  <c r="R119" i="10"/>
  <c r="P119" i="10"/>
  <c r="F111" i="10"/>
  <c r="E109" i="10"/>
  <c r="F89" i="10"/>
  <c r="E87" i="10"/>
  <c r="J24" i="10"/>
  <c r="E24" i="10"/>
  <c r="J114" i="10"/>
  <c r="J23" i="10"/>
  <c r="J21" i="10"/>
  <c r="E21" i="10"/>
  <c r="J113" i="10" s="1"/>
  <c r="J20" i="10"/>
  <c r="J18" i="10"/>
  <c r="E18" i="10"/>
  <c r="F114" i="10" s="1"/>
  <c r="J17" i="10"/>
  <c r="J15" i="10"/>
  <c r="E15" i="10"/>
  <c r="F91" i="10"/>
  <c r="J14" i="10"/>
  <c r="J12" i="10"/>
  <c r="J89" i="10"/>
  <c r="E7" i="10"/>
  <c r="E85" i="10"/>
  <c r="J37" i="9"/>
  <c r="J36" i="9"/>
  <c r="AY102" i="1" s="1"/>
  <c r="J35" i="9"/>
  <c r="AX102" i="1" s="1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21" i="9"/>
  <c r="BH121" i="9"/>
  <c r="BG121" i="9"/>
  <c r="BF121" i="9"/>
  <c r="T121" i="9"/>
  <c r="R121" i="9"/>
  <c r="P121" i="9"/>
  <c r="BI119" i="9"/>
  <c r="BH119" i="9"/>
  <c r="BG119" i="9"/>
  <c r="BF119" i="9"/>
  <c r="T119" i="9"/>
  <c r="R119" i="9"/>
  <c r="P119" i="9"/>
  <c r="F111" i="9"/>
  <c r="E109" i="9"/>
  <c r="F89" i="9"/>
  <c r="E87" i="9"/>
  <c r="J24" i="9"/>
  <c r="E24" i="9"/>
  <c r="J92" i="9" s="1"/>
  <c r="J23" i="9"/>
  <c r="J21" i="9"/>
  <c r="E21" i="9"/>
  <c r="J113" i="9" s="1"/>
  <c r="J20" i="9"/>
  <c r="J18" i="9"/>
  <c r="E18" i="9"/>
  <c r="F114" i="9"/>
  <c r="J17" i="9"/>
  <c r="J15" i="9"/>
  <c r="E15" i="9"/>
  <c r="F113" i="9" s="1"/>
  <c r="J14" i="9"/>
  <c r="J12" i="9"/>
  <c r="J89" i="9" s="1"/>
  <c r="E7" i="9"/>
  <c r="E107" i="9"/>
  <c r="J37" i="8"/>
  <c r="J36" i="8"/>
  <c r="AY101" i="1"/>
  <c r="J35" i="8"/>
  <c r="AX101" i="1" s="1"/>
  <c r="BI125" i="8"/>
  <c r="BH125" i="8"/>
  <c r="BG125" i="8"/>
  <c r="BF125" i="8"/>
  <c r="T125" i="8"/>
  <c r="R125" i="8"/>
  <c r="P125" i="8"/>
  <c r="BI123" i="8"/>
  <c r="BH123" i="8"/>
  <c r="BG123" i="8"/>
  <c r="BF123" i="8"/>
  <c r="T123" i="8"/>
  <c r="R123" i="8"/>
  <c r="P123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F111" i="8"/>
  <c r="E109" i="8"/>
  <c r="F89" i="8"/>
  <c r="E87" i="8"/>
  <c r="J24" i="8"/>
  <c r="E24" i="8"/>
  <c r="J92" i="8" s="1"/>
  <c r="J23" i="8"/>
  <c r="J21" i="8"/>
  <c r="E21" i="8"/>
  <c r="J113" i="8" s="1"/>
  <c r="J20" i="8"/>
  <c r="J18" i="8"/>
  <c r="E18" i="8"/>
  <c r="F92" i="8"/>
  <c r="J17" i="8"/>
  <c r="J15" i="8"/>
  <c r="E15" i="8"/>
  <c r="F113" i="8"/>
  <c r="J14" i="8"/>
  <c r="J12" i="8"/>
  <c r="J89" i="8" s="1"/>
  <c r="E7" i="8"/>
  <c r="E107" i="8"/>
  <c r="J37" i="7"/>
  <c r="J36" i="7"/>
  <c r="AY100" i="1"/>
  <c r="J35" i="7"/>
  <c r="AX100" i="1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F111" i="7"/>
  <c r="E109" i="7"/>
  <c r="F89" i="7"/>
  <c r="E87" i="7"/>
  <c r="J24" i="7"/>
  <c r="E24" i="7"/>
  <c r="J92" i="7" s="1"/>
  <c r="J23" i="7"/>
  <c r="J21" i="7"/>
  <c r="E21" i="7"/>
  <c r="J113" i="7"/>
  <c r="J20" i="7"/>
  <c r="J18" i="7"/>
  <c r="E18" i="7"/>
  <c r="F114" i="7" s="1"/>
  <c r="J17" i="7"/>
  <c r="J15" i="7"/>
  <c r="E15" i="7"/>
  <c r="F91" i="7"/>
  <c r="J14" i="7"/>
  <c r="J12" i="7"/>
  <c r="J111" i="7"/>
  <c r="E7" i="7"/>
  <c r="E85" i="7" s="1"/>
  <c r="J37" i="6"/>
  <c r="J36" i="6"/>
  <c r="AY99" i="1" s="1"/>
  <c r="J35" i="6"/>
  <c r="AX99" i="1" s="1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F111" i="6"/>
  <c r="E109" i="6"/>
  <c r="F89" i="6"/>
  <c r="E87" i="6"/>
  <c r="J24" i="6"/>
  <c r="E24" i="6"/>
  <c r="J92" i="6" s="1"/>
  <c r="J23" i="6"/>
  <c r="J21" i="6"/>
  <c r="E21" i="6"/>
  <c r="J113" i="6" s="1"/>
  <c r="J20" i="6"/>
  <c r="J18" i="6"/>
  <c r="E18" i="6"/>
  <c r="F92" i="6"/>
  <c r="J17" i="6"/>
  <c r="J15" i="6"/>
  <c r="E15" i="6"/>
  <c r="F113" i="6"/>
  <c r="J14" i="6"/>
  <c r="J12" i="6"/>
  <c r="J111" i="6" s="1"/>
  <c r="E7" i="6"/>
  <c r="E107" i="6" s="1"/>
  <c r="J37" i="5"/>
  <c r="J36" i="5"/>
  <c r="AY98" i="1"/>
  <c r="J35" i="5"/>
  <c r="AX98" i="1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1" i="5"/>
  <c r="E109" i="5"/>
  <c r="F89" i="5"/>
  <c r="E87" i="5"/>
  <c r="J24" i="5"/>
  <c r="E24" i="5"/>
  <c r="J114" i="5"/>
  <c r="J23" i="5"/>
  <c r="J21" i="5"/>
  <c r="E21" i="5"/>
  <c r="J113" i="5" s="1"/>
  <c r="J20" i="5"/>
  <c r="J18" i="5"/>
  <c r="E18" i="5"/>
  <c r="F92" i="5" s="1"/>
  <c r="J17" i="5"/>
  <c r="J15" i="5"/>
  <c r="E15" i="5"/>
  <c r="F91" i="5"/>
  <c r="J14" i="5"/>
  <c r="J12" i="5"/>
  <c r="J89" i="5" s="1"/>
  <c r="E7" i="5"/>
  <c r="E107" i="5" s="1"/>
  <c r="J37" i="4"/>
  <c r="J36" i="4"/>
  <c r="AY97" i="1" s="1"/>
  <c r="J35" i="4"/>
  <c r="AX97" i="1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 s="1"/>
  <c r="J23" i="4"/>
  <c r="J21" i="4"/>
  <c r="E21" i="4"/>
  <c r="J91" i="4"/>
  <c r="J20" i="4"/>
  <c r="J18" i="4"/>
  <c r="E18" i="4"/>
  <c r="F114" i="4" s="1"/>
  <c r="J17" i="4"/>
  <c r="J15" i="4"/>
  <c r="E15" i="4"/>
  <c r="F113" i="4" s="1"/>
  <c r="J14" i="4"/>
  <c r="J12" i="4"/>
  <c r="J89" i="4"/>
  <c r="E7" i="4"/>
  <c r="E85" i="4"/>
  <c r="J37" i="3"/>
  <c r="J36" i="3"/>
  <c r="AY96" i="1" s="1"/>
  <c r="J35" i="3"/>
  <c r="AX96" i="1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F37" i="3" s="1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14" i="3" s="1"/>
  <c r="J17" i="3"/>
  <c r="J15" i="3"/>
  <c r="E15" i="3"/>
  <c r="F91" i="3" s="1"/>
  <c r="J14" i="3"/>
  <c r="J12" i="3"/>
  <c r="J111" i="3" s="1"/>
  <c r="E7" i="3"/>
  <c r="E85" i="3" s="1"/>
  <c r="J37" i="2"/>
  <c r="J36" i="2"/>
  <c r="AY95" i="1" s="1"/>
  <c r="J35" i="2"/>
  <c r="AX95" i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F37" i="2" s="1"/>
  <c r="BD95" i="1" s="1"/>
  <c r="BH121" i="2"/>
  <c r="F36" i="2" s="1"/>
  <c r="BC95" i="1" s="1"/>
  <c r="BG121" i="2"/>
  <c r="BF121" i="2"/>
  <c r="F34" i="2" s="1"/>
  <c r="BA95" i="1" s="1"/>
  <c r="T121" i="2"/>
  <c r="R121" i="2"/>
  <c r="P121" i="2"/>
  <c r="BI119" i="2"/>
  <c r="BH119" i="2"/>
  <c r="BG119" i="2"/>
  <c r="BF119" i="2"/>
  <c r="T119" i="2"/>
  <c r="R119" i="2"/>
  <c r="P119" i="2"/>
  <c r="F111" i="2"/>
  <c r="E109" i="2"/>
  <c r="F89" i="2"/>
  <c r="E87" i="2"/>
  <c r="J24" i="2"/>
  <c r="E24" i="2"/>
  <c r="J114" i="2" s="1"/>
  <c r="J23" i="2"/>
  <c r="J21" i="2"/>
  <c r="E21" i="2"/>
  <c r="J113" i="2" s="1"/>
  <c r="J20" i="2"/>
  <c r="J18" i="2"/>
  <c r="E18" i="2"/>
  <c r="F114" i="2" s="1"/>
  <c r="J17" i="2"/>
  <c r="J15" i="2"/>
  <c r="E15" i="2"/>
  <c r="F113" i="2" s="1"/>
  <c r="J14" i="2"/>
  <c r="J12" i="2"/>
  <c r="J89" i="2"/>
  <c r="E7" i="2"/>
  <c r="E107" i="2"/>
  <c r="L90" i="1"/>
  <c r="AM90" i="1"/>
  <c r="AM89" i="1"/>
  <c r="L89" i="1"/>
  <c r="AM87" i="1"/>
  <c r="L87" i="1"/>
  <c r="L85" i="1"/>
  <c r="L84" i="1"/>
  <c r="J131" i="2"/>
  <c r="BK121" i="2"/>
  <c r="BK131" i="3"/>
  <c r="J121" i="4"/>
  <c r="BK133" i="5"/>
  <c r="J121" i="5"/>
  <c r="BK123" i="5"/>
  <c r="BK119" i="6"/>
  <c r="J119" i="6"/>
  <c r="BK131" i="6"/>
  <c r="BK129" i="7"/>
  <c r="BK127" i="7"/>
  <c r="J123" i="7"/>
  <c r="J121" i="7"/>
  <c r="BK123" i="9"/>
  <c r="J119" i="9"/>
  <c r="BK119" i="9"/>
  <c r="J127" i="10"/>
  <c r="BK129" i="10"/>
  <c r="BK121" i="11"/>
  <c r="J125" i="2"/>
  <c r="BK123" i="4"/>
  <c r="BK125" i="5"/>
  <c r="BK135" i="9"/>
  <c r="BK121" i="9"/>
  <c r="J129" i="9"/>
  <c r="J119" i="10"/>
  <c r="J123" i="10"/>
  <c r="J123" i="11"/>
  <c r="BK123" i="2"/>
  <c r="BK119" i="4"/>
  <c r="BK119" i="8"/>
  <c r="J137" i="9"/>
  <c r="J131" i="9"/>
  <c r="J133" i="9"/>
  <c r="BK121" i="10"/>
  <c r="J121" i="10"/>
  <c r="J125" i="11"/>
  <c r="J123" i="2"/>
  <c r="AS94" i="1"/>
  <c r="J127" i="3"/>
  <c r="BK121" i="4"/>
  <c r="J119" i="5"/>
  <c r="J131" i="6"/>
  <c r="J131" i="7"/>
  <c r="BK123" i="7"/>
  <c r="BK121" i="7"/>
  <c r="J119" i="8"/>
  <c r="J127" i="2"/>
  <c r="J125" i="5"/>
  <c r="BK123" i="6"/>
  <c r="J135" i="7"/>
  <c r="J125" i="7"/>
  <c r="J123" i="8"/>
  <c r="BK129" i="9"/>
  <c r="BK133" i="9"/>
  <c r="BK127" i="9"/>
  <c r="J121" i="9"/>
  <c r="J129" i="10"/>
  <c r="J121" i="11"/>
  <c r="BK123" i="11"/>
  <c r="BK127" i="2"/>
  <c r="BK135" i="5"/>
  <c r="J133" i="5"/>
  <c r="BK129" i="5"/>
  <c r="J125" i="6"/>
  <c r="J127" i="6"/>
  <c r="BK119" i="7"/>
  <c r="BK125" i="8"/>
  <c r="BK137" i="9"/>
  <c r="J125" i="9"/>
  <c r="J123" i="9"/>
  <c r="BK127" i="10"/>
  <c r="BK125" i="11"/>
  <c r="BK125" i="2"/>
  <c r="J125" i="3"/>
  <c r="J123" i="4"/>
  <c r="BK127" i="5"/>
  <c r="BK125" i="6"/>
  <c r="J119" i="7"/>
  <c r="J139" i="9"/>
  <c r="J125" i="10"/>
  <c r="J119" i="11"/>
  <c r="BK125" i="3"/>
  <c r="BK121" i="5"/>
  <c r="BK127" i="6"/>
  <c r="BK125" i="7"/>
  <c r="J135" i="9"/>
  <c r="BK131" i="9"/>
  <c r="BK119" i="10"/>
  <c r="BK129" i="2"/>
  <c r="BK119" i="2"/>
  <c r="J121" i="3"/>
  <c r="J129" i="3"/>
  <c r="BK129" i="3"/>
  <c r="BK125" i="4"/>
  <c r="J127" i="5"/>
  <c r="BK131" i="5"/>
  <c r="BK129" i="6"/>
  <c r="J123" i="6"/>
  <c r="J121" i="6"/>
  <c r="BK133" i="7"/>
  <c r="J127" i="7"/>
  <c r="BK123" i="8"/>
  <c r="BK125" i="9"/>
  <c r="BK131" i="2"/>
  <c r="J119" i="2"/>
  <c r="BK119" i="3"/>
  <c r="BK123" i="3"/>
  <c r="J123" i="3"/>
  <c r="J119" i="4"/>
  <c r="BK119" i="5"/>
  <c r="J135" i="5"/>
  <c r="J131" i="5"/>
  <c r="BK121" i="6"/>
  <c r="J129" i="7"/>
  <c r="J133" i="7"/>
  <c r="BK131" i="7"/>
  <c r="J125" i="8"/>
  <c r="J121" i="8"/>
  <c r="BK139" i="9"/>
  <c r="J127" i="9"/>
  <c r="BK123" i="10"/>
  <c r="BK125" i="10"/>
  <c r="BK119" i="11"/>
  <c r="J129" i="2"/>
  <c r="J121" i="2"/>
  <c r="BK127" i="3"/>
  <c r="J131" i="3"/>
  <c r="J119" i="3"/>
  <c r="BK121" i="3"/>
  <c r="J125" i="4"/>
  <c r="J123" i="5"/>
  <c r="J129" i="5"/>
  <c r="J129" i="6"/>
  <c r="BK135" i="7"/>
  <c r="BK121" i="8"/>
  <c r="P118" i="6" l="1"/>
  <c r="P117" i="6"/>
  <c r="AU99" i="1"/>
  <c r="BK118" i="7"/>
  <c r="J118" i="7"/>
  <c r="J97" i="7" s="1"/>
  <c r="BK118" i="8"/>
  <c r="J118" i="8" s="1"/>
  <c r="J97" i="8" s="1"/>
  <c r="T118" i="9"/>
  <c r="T117" i="9" s="1"/>
  <c r="T118" i="2"/>
  <c r="T117" i="2" s="1"/>
  <c r="P118" i="4"/>
  <c r="P117" i="4" s="1"/>
  <c r="AU97" i="1" s="1"/>
  <c r="R118" i="3"/>
  <c r="R117" i="3" s="1"/>
  <c r="BK118" i="5"/>
  <c r="BK117" i="5" s="1"/>
  <c r="J117" i="5" s="1"/>
  <c r="BK118" i="6"/>
  <c r="BK117" i="6" s="1"/>
  <c r="J117" i="6" s="1"/>
  <c r="J30" i="6" s="1"/>
  <c r="T118" i="7"/>
  <c r="T117" i="7"/>
  <c r="R118" i="2"/>
  <c r="R117" i="2" s="1"/>
  <c r="BK118" i="4"/>
  <c r="BK117" i="4" s="1"/>
  <c r="J117" i="4" s="1"/>
  <c r="R118" i="10"/>
  <c r="R117" i="10"/>
  <c r="BK118" i="3"/>
  <c r="J118" i="3"/>
  <c r="J97" i="3" s="1"/>
  <c r="T118" i="5"/>
  <c r="T117" i="5" s="1"/>
  <c r="T118" i="6"/>
  <c r="T117" i="6"/>
  <c r="R118" i="7"/>
  <c r="R117" i="7"/>
  <c r="T118" i="8"/>
  <c r="T117" i="8"/>
  <c r="BK118" i="10"/>
  <c r="BK117" i="10" s="1"/>
  <c r="J117" i="10" s="1"/>
  <c r="J96" i="10" s="1"/>
  <c r="P118" i="2"/>
  <c r="P117" i="2"/>
  <c r="AU95" i="1" s="1"/>
  <c r="P118" i="3"/>
  <c r="P117" i="3"/>
  <c r="AU96" i="1" s="1"/>
  <c r="R118" i="9"/>
  <c r="R117" i="9" s="1"/>
  <c r="P118" i="10"/>
  <c r="P117" i="10"/>
  <c r="AU103" i="1" s="1"/>
  <c r="R118" i="4"/>
  <c r="R117" i="4" s="1"/>
  <c r="BK118" i="9"/>
  <c r="J118" i="9" s="1"/>
  <c r="J97" i="9" s="1"/>
  <c r="T118" i="4"/>
  <c r="T117" i="4"/>
  <c r="R118" i="5"/>
  <c r="R117" i="5" s="1"/>
  <c r="R118" i="6"/>
  <c r="R117" i="6"/>
  <c r="P118" i="8"/>
  <c r="P117" i="8"/>
  <c r="AU101" i="1" s="1"/>
  <c r="P118" i="9"/>
  <c r="P117" i="9" s="1"/>
  <c r="AU102" i="1" s="1"/>
  <c r="T118" i="10"/>
  <c r="T117" i="10"/>
  <c r="P118" i="11"/>
  <c r="P117" i="11" s="1"/>
  <c r="AU104" i="1" s="1"/>
  <c r="R118" i="11"/>
  <c r="R117" i="11" s="1"/>
  <c r="BK118" i="2"/>
  <c r="J118" i="2" s="1"/>
  <c r="J97" i="2" s="1"/>
  <c r="T118" i="3"/>
  <c r="T117" i="3" s="1"/>
  <c r="P118" i="5"/>
  <c r="P117" i="5"/>
  <c r="AU98" i="1" s="1"/>
  <c r="P118" i="7"/>
  <c r="P117" i="7" s="1"/>
  <c r="AU100" i="1" s="1"/>
  <c r="R118" i="8"/>
  <c r="R117" i="8"/>
  <c r="BK118" i="11"/>
  <c r="J118" i="11"/>
  <c r="J97" i="11" s="1"/>
  <c r="T118" i="11"/>
  <c r="T117" i="11"/>
  <c r="J113" i="11"/>
  <c r="F91" i="11"/>
  <c r="F92" i="11"/>
  <c r="J92" i="11"/>
  <c r="J89" i="11"/>
  <c r="BE121" i="11"/>
  <c r="BE125" i="11"/>
  <c r="E107" i="11"/>
  <c r="BE123" i="11"/>
  <c r="BE119" i="11"/>
  <c r="BK117" i="9"/>
  <c r="J117" i="9" s="1"/>
  <c r="J30" i="9" s="1"/>
  <c r="F92" i="10"/>
  <c r="J92" i="10"/>
  <c r="J111" i="10"/>
  <c r="BE119" i="10"/>
  <c r="BE123" i="10"/>
  <c r="BE127" i="10"/>
  <c r="J91" i="10"/>
  <c r="E107" i="10"/>
  <c r="F113" i="10"/>
  <c r="BE121" i="10"/>
  <c r="BE125" i="10"/>
  <c r="BE129" i="10"/>
  <c r="F91" i="9"/>
  <c r="J114" i="9"/>
  <c r="BE119" i="9"/>
  <c r="BE125" i="9"/>
  <c r="J91" i="9"/>
  <c r="BE135" i="9"/>
  <c r="E85" i="9"/>
  <c r="J111" i="9"/>
  <c r="BE129" i="9"/>
  <c r="BE131" i="9"/>
  <c r="BE127" i="9"/>
  <c r="BE133" i="9"/>
  <c r="BK117" i="8"/>
  <c r="J117" i="8"/>
  <c r="J96" i="8" s="1"/>
  <c r="BE137" i="9"/>
  <c r="F92" i="9"/>
  <c r="BE121" i="9"/>
  <c r="BE123" i="9"/>
  <c r="BE139" i="9"/>
  <c r="E85" i="8"/>
  <c r="J91" i="8"/>
  <c r="J111" i="8"/>
  <c r="F114" i="8"/>
  <c r="BE121" i="8"/>
  <c r="BE123" i="8"/>
  <c r="BE125" i="8"/>
  <c r="F91" i="8"/>
  <c r="J114" i="8"/>
  <c r="BK117" i="7"/>
  <c r="J117" i="7"/>
  <c r="J96" i="7" s="1"/>
  <c r="BE119" i="8"/>
  <c r="BE119" i="7"/>
  <c r="J91" i="7"/>
  <c r="J114" i="7"/>
  <c r="J89" i="7"/>
  <c r="E107" i="7"/>
  <c r="F113" i="7"/>
  <c r="BE125" i="7"/>
  <c r="BE127" i="7"/>
  <c r="BE129" i="7"/>
  <c r="BE133" i="7"/>
  <c r="BE135" i="7"/>
  <c r="F92" i="7"/>
  <c r="BE123" i="7"/>
  <c r="BE131" i="7"/>
  <c r="BE121" i="7"/>
  <c r="BE129" i="6"/>
  <c r="J118" i="5"/>
  <c r="J97" i="5" s="1"/>
  <c r="J91" i="6"/>
  <c r="J114" i="6"/>
  <c r="F114" i="6"/>
  <c r="E85" i="6"/>
  <c r="F91" i="6"/>
  <c r="BE119" i="6"/>
  <c r="BE125" i="6"/>
  <c r="BE131" i="6"/>
  <c r="BE121" i="6"/>
  <c r="J89" i="6"/>
  <c r="BE123" i="6"/>
  <c r="BE127" i="6"/>
  <c r="J118" i="4"/>
  <c r="J97" i="4" s="1"/>
  <c r="E85" i="5"/>
  <c r="J92" i="5"/>
  <c r="F114" i="5"/>
  <c r="BE127" i="5"/>
  <c r="BE123" i="5"/>
  <c r="BE135" i="5"/>
  <c r="J111" i="5"/>
  <c r="BE119" i="5"/>
  <c r="BE133" i="5"/>
  <c r="J91" i="5"/>
  <c r="F113" i="5"/>
  <c r="BE121" i="5"/>
  <c r="BE125" i="5"/>
  <c r="BE129" i="5"/>
  <c r="BE131" i="5"/>
  <c r="J92" i="4"/>
  <c r="J111" i="4"/>
  <c r="F91" i="4"/>
  <c r="J113" i="4"/>
  <c r="F92" i="4"/>
  <c r="BE121" i="4"/>
  <c r="E107" i="4"/>
  <c r="BE119" i="4"/>
  <c r="BE123" i="4"/>
  <c r="BK117" i="3"/>
  <c r="J117" i="3"/>
  <c r="J96" i="3"/>
  <c r="BE125" i="4"/>
  <c r="J113" i="3"/>
  <c r="J89" i="3"/>
  <c r="F113" i="3"/>
  <c r="E107" i="3"/>
  <c r="J114" i="3"/>
  <c r="BE123" i="3"/>
  <c r="F92" i="3"/>
  <c r="BE119" i="3"/>
  <c r="BE131" i="3"/>
  <c r="BE121" i="3"/>
  <c r="BE127" i="3"/>
  <c r="BE125" i="3"/>
  <c r="BE129" i="3"/>
  <c r="BD96" i="1"/>
  <c r="E85" i="2"/>
  <c r="F91" i="2"/>
  <c r="F92" i="2"/>
  <c r="J111" i="2"/>
  <c r="J91" i="2"/>
  <c r="J92" i="2"/>
  <c r="BE119" i="2"/>
  <c r="BE121" i="2"/>
  <c r="BE123" i="2"/>
  <c r="BE125" i="2"/>
  <c r="BE127" i="2"/>
  <c r="BE129" i="2"/>
  <c r="BE131" i="2"/>
  <c r="F37" i="4"/>
  <c r="BD97" i="1" s="1"/>
  <c r="F36" i="7"/>
  <c r="BC100" i="1"/>
  <c r="F35" i="9"/>
  <c r="BB102" i="1" s="1"/>
  <c r="J34" i="5"/>
  <c r="AW98" i="1"/>
  <c r="F35" i="8"/>
  <c r="BB101" i="1"/>
  <c r="J34" i="10"/>
  <c r="AW103" i="1" s="1"/>
  <c r="F34" i="3"/>
  <c r="BA96" i="1" s="1"/>
  <c r="F34" i="4"/>
  <c r="BA97" i="1"/>
  <c r="F37" i="6"/>
  <c r="BD99" i="1" s="1"/>
  <c r="F34" i="8"/>
  <c r="BA101" i="1"/>
  <c r="F36" i="9"/>
  <c r="BC102" i="1"/>
  <c r="F35" i="3"/>
  <c r="BB96" i="1"/>
  <c r="F37" i="5"/>
  <c r="BD98" i="1"/>
  <c r="F35" i="7"/>
  <c r="BB100" i="1"/>
  <c r="F37" i="11"/>
  <c r="BD104" i="1"/>
  <c r="F36" i="3"/>
  <c r="BC96" i="1"/>
  <c r="F35" i="6"/>
  <c r="BB99" i="1" s="1"/>
  <c r="J34" i="8"/>
  <c r="AW101" i="1" s="1"/>
  <c r="F37" i="10"/>
  <c r="BD103" i="1"/>
  <c r="J34" i="6"/>
  <c r="AW99" i="1" s="1"/>
  <c r="F34" i="9"/>
  <c r="BA102" i="1"/>
  <c r="F36" i="11"/>
  <c r="BC104" i="1"/>
  <c r="F35" i="5"/>
  <c r="BB98" i="1" s="1"/>
  <c r="J34" i="7"/>
  <c r="AW100" i="1" s="1"/>
  <c r="F36" i="10"/>
  <c r="BC103" i="1"/>
  <c r="F35" i="4"/>
  <c r="BB97" i="1" s="1"/>
  <c r="J34" i="4"/>
  <c r="AW97" i="1"/>
  <c r="F37" i="7"/>
  <c r="BD100" i="1"/>
  <c r="F37" i="9"/>
  <c r="BD102" i="1" s="1"/>
  <c r="J34" i="11"/>
  <c r="AW104" i="1" s="1"/>
  <c r="F35" i="2"/>
  <c r="BB95" i="1"/>
  <c r="F36" i="5"/>
  <c r="BC98" i="1" s="1"/>
  <c r="J34" i="9"/>
  <c r="AW102" i="1" s="1"/>
  <c r="F34" i="11"/>
  <c r="BA104" i="1"/>
  <c r="F34" i="5"/>
  <c r="BA98" i="1"/>
  <c r="F36" i="8"/>
  <c r="BC101" i="1"/>
  <c r="F34" i="10"/>
  <c r="BA103" i="1"/>
  <c r="J34" i="3"/>
  <c r="AW96" i="1"/>
  <c r="F36" i="6"/>
  <c r="BC99" i="1"/>
  <c r="F34" i="7"/>
  <c r="BA100" i="1" s="1"/>
  <c r="F35" i="11"/>
  <c r="BB104" i="1" s="1"/>
  <c r="J34" i="2"/>
  <c r="AW95" i="1"/>
  <c r="F36" i="4"/>
  <c r="BC97" i="1" s="1"/>
  <c r="F34" i="6"/>
  <c r="BA99" i="1"/>
  <c r="F37" i="8"/>
  <c r="BD101" i="1"/>
  <c r="F35" i="10"/>
  <c r="BB103" i="1" s="1"/>
  <c r="J30" i="5" l="1"/>
  <c r="J96" i="5"/>
  <c r="J30" i="4"/>
  <c r="J96" i="4"/>
  <c r="J118" i="10"/>
  <c r="J97" i="10" s="1"/>
  <c r="J118" i="6"/>
  <c r="J97" i="6" s="1"/>
  <c r="BK117" i="2"/>
  <c r="J117" i="2" s="1"/>
  <c r="J96" i="2" s="1"/>
  <c r="AG98" i="1"/>
  <c r="BK117" i="11"/>
  <c r="J117" i="11"/>
  <c r="J30" i="11" s="1"/>
  <c r="AG104" i="1" s="1"/>
  <c r="AN104" i="1" s="1"/>
  <c r="AG102" i="1"/>
  <c r="AN102" i="1" s="1"/>
  <c r="J96" i="9"/>
  <c r="AG99" i="1"/>
  <c r="J96" i="6"/>
  <c r="AG97" i="1"/>
  <c r="J33" i="2"/>
  <c r="AV95" i="1"/>
  <c r="AT95" i="1"/>
  <c r="F33" i="4"/>
  <c r="AZ97" i="1" s="1"/>
  <c r="F33" i="6"/>
  <c r="AZ99" i="1"/>
  <c r="F33" i="8"/>
  <c r="AZ101" i="1" s="1"/>
  <c r="F33" i="10"/>
  <c r="AZ103" i="1" s="1"/>
  <c r="F33" i="2"/>
  <c r="AZ95" i="1" s="1"/>
  <c r="J33" i="5"/>
  <c r="AV98" i="1" s="1"/>
  <c r="AT98" i="1" s="1"/>
  <c r="AN98" i="1" s="1"/>
  <c r="F33" i="9"/>
  <c r="AZ102" i="1" s="1"/>
  <c r="AU94" i="1"/>
  <c r="J30" i="3"/>
  <c r="AG96" i="1"/>
  <c r="F33" i="5"/>
  <c r="AZ98" i="1"/>
  <c r="J30" i="8"/>
  <c r="AG101" i="1"/>
  <c r="J33" i="11"/>
  <c r="AV104" i="1"/>
  <c r="AT104" i="1"/>
  <c r="F33" i="3"/>
  <c r="AZ96" i="1" s="1"/>
  <c r="F33" i="7"/>
  <c r="AZ100" i="1"/>
  <c r="J30" i="10"/>
  <c r="AG103" i="1"/>
  <c r="BD94" i="1"/>
  <c r="W33" i="1"/>
  <c r="J33" i="3"/>
  <c r="AV96" i="1"/>
  <c r="AT96" i="1"/>
  <c r="J30" i="7"/>
  <c r="AG100" i="1"/>
  <c r="J33" i="8"/>
  <c r="AV101" i="1"/>
  <c r="AT101" i="1" s="1"/>
  <c r="F33" i="11"/>
  <c r="AZ104" i="1" s="1"/>
  <c r="J30" i="2"/>
  <c r="AG95" i="1" s="1"/>
  <c r="J33" i="6"/>
  <c r="AV99" i="1" s="1"/>
  <c r="AT99" i="1" s="1"/>
  <c r="AN99" i="1" s="1"/>
  <c r="BA94" i="1"/>
  <c r="W30" i="1" s="1"/>
  <c r="J33" i="4"/>
  <c r="AV97" i="1" s="1"/>
  <c r="AT97" i="1" s="1"/>
  <c r="AN97" i="1" s="1"/>
  <c r="J33" i="9"/>
  <c r="AV102" i="1" s="1"/>
  <c r="AT102" i="1" s="1"/>
  <c r="J33" i="7"/>
  <c r="AV100" i="1" s="1"/>
  <c r="AT100" i="1" s="1"/>
  <c r="BC94" i="1"/>
  <c r="AY94" i="1"/>
  <c r="J33" i="10"/>
  <c r="AV103" i="1" s="1"/>
  <c r="AT103" i="1" s="1"/>
  <c r="BB94" i="1"/>
  <c r="W31" i="1" s="1"/>
  <c r="J96" i="11" l="1"/>
  <c r="AN103" i="1"/>
  <c r="J39" i="11"/>
  <c r="J39" i="10"/>
  <c r="AN101" i="1"/>
  <c r="J39" i="9"/>
  <c r="AN100" i="1"/>
  <c r="J39" i="8"/>
  <c r="J39" i="7"/>
  <c r="J39" i="6"/>
  <c r="J39" i="5"/>
  <c r="AN96" i="1"/>
  <c r="J39" i="4"/>
  <c r="AN95" i="1"/>
  <c r="J39" i="3"/>
  <c r="J39" i="2"/>
  <c r="AW94" i="1"/>
  <c r="AK30" i="1"/>
  <c r="W32" i="1"/>
  <c r="AZ94" i="1"/>
  <c r="AV94" i="1" s="1"/>
  <c r="AK29" i="1" s="1"/>
  <c r="AX94" i="1"/>
  <c r="AG94" i="1"/>
  <c r="AK26" i="1" s="1"/>
  <c r="AK35" i="1" l="1"/>
  <c r="W29" i="1"/>
  <c r="AT94" i="1"/>
  <c r="AN94" i="1" s="1"/>
</calcChain>
</file>

<file path=xl/sharedStrings.xml><?xml version="1.0" encoding="utf-8"?>
<sst xmlns="http://schemas.openxmlformats.org/spreadsheetml/2006/main" count="2564" uniqueCount="354">
  <si>
    <t>Export Komplet</t>
  </si>
  <si>
    <t/>
  </si>
  <si>
    <t>2.0</t>
  </si>
  <si>
    <t>False</t>
  </si>
  <si>
    <t>{390292eb-e813-4912-a7c4-28ef35affc8a}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</si>
  <si>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</si>
  <si>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</si>
  <si>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</si>
  <si>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</si>
  <si>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</si>
  <si>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</si>
  <si>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</si>
  <si>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</si>
  <si>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</si>
  <si>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</si>
  <si>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</si>
  <si>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</si>
  <si>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Revizní činnost elektrického zařízení SEE v obvodu OŘ Plzeň 2024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</si>
  <si>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</si>
  <si>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</si>
  <si>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</si>
  <si>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</si>
  <si>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</si>
  <si>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</si>
  <si>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</si>
  <si>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</si>
  <si>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</si>
  <si>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</si>
  <si>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</si>
  <si>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</si>
  <si>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</si>
  <si>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</si>
  <si>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</si>
  <si>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</si>
  <si>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</si>
  <si>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</si>
  <si>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</si>
  <si>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</si>
  <si>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</si>
  <si>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</si>
  <si>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</si>
  <si>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</si>
  <si>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</si>
  <si>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</si>
  <si>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</si>
  <si>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</si>
  <si>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</si>
  <si>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</si>
  <si>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</si>
  <si>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</si>
  <si>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</si>
  <si>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</si>
  <si>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</si>
  <si>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</si>
  <si>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</si>
  <si>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</si>
  <si>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</si>
  <si>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</si>
  <si>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</si>
  <si>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</si>
  <si>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</si>
  <si>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</si>
  <si>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</si>
  <si>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</si>
  <si>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</si>
  <si>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</si>
  <si>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</si>
  <si>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</si>
  <si>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</si>
  <si>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</si>
  <si>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</si>
  <si>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</si>
  <si>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</si>
  <si>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</si>
  <si>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</si>
  <si>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</si>
  <si>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</si>
  <si>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</si>
  <si>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Prohlídky oblast Plzeň</t>
  </si>
  <si>
    <t>STA</t>
  </si>
  <si>
    <t>1</t>
  </si>
  <si>
    <t>{26c10cca-3459-47e1-95d0-e06c4ab76510}</t>
  </si>
  <si>
    <t>2</t>
  </si>
  <si>
    <t>02</t>
  </si>
  <si>
    <t>Prohlídky oblast České Budějovice</t>
  </si>
  <si>
    <t>{536c66e7-39a2-482d-9a60-86544134c592}</t>
  </si>
  <si>
    <t>03</t>
  </si>
  <si>
    <t>Revize OE Plzeň</t>
  </si>
  <si>
    <t>{f3c46d5d-c4dc-44af-8819-90cfb0ac7662}</t>
  </si>
  <si>
    <t>04</t>
  </si>
  <si>
    <t>Revize OE Klatovy</t>
  </si>
  <si>
    <t>{2449f7b6-dbb1-47f6-a6f6-d2dad79e5e5b}</t>
  </si>
  <si>
    <t>05</t>
  </si>
  <si>
    <t>Revize SNTZ Plzeň</t>
  </si>
  <si>
    <t>{0d792b10-7948-427a-868f-4e857a13d312}</t>
  </si>
  <si>
    <t>06</t>
  </si>
  <si>
    <t>Revize OE České Budějovice</t>
  </si>
  <si>
    <t>{9792a0e3-431a-4e55-b1bd-675f680bb54c}</t>
  </si>
  <si>
    <t>07</t>
  </si>
  <si>
    <t>Revize OE Strakonice</t>
  </si>
  <si>
    <t>{0bc97fcd-e362-4c99-a4c0-10272919c7c1}</t>
  </si>
  <si>
    <t>08</t>
  </si>
  <si>
    <t>Revize OE Veselí nad Lužnicí</t>
  </si>
  <si>
    <t>{38eeea1b-f696-4f2a-afc9-f3d69a557df6}</t>
  </si>
  <si>
    <t>09</t>
  </si>
  <si>
    <t>Revize SPS oblast Plzeň</t>
  </si>
  <si>
    <t>{6af18baf-0e45-47ca-b62e-9a85608a2d8a}</t>
  </si>
  <si>
    <t>10</t>
  </si>
  <si>
    <t>Revize SPS oblast Českéí Budějovice</t>
  </si>
  <si>
    <t>{38120319-f38f-4b36-8c1c-837c911dc230}</t>
  </si>
  <si>
    <t>KRYCÍ LIST SOUPISU PRACÍ</t>
  </si>
  <si>
    <t>Objekt:</t>
  </si>
  <si>
    <t>01 - Prohlídky oblast Plzeň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</si>
  <si>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</si>
  <si>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</si>
  <si>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</si>
  <si>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</si>
  <si>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</si>
  <si>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</si>
  <si>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</si>
  <si>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</si>
  <si>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</si>
  <si>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</si>
  <si>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</si>
  <si>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</si>
  <si>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</si>
  <si>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</si>
  <si>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</si>
  <si>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</si>
  <si>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</si>
  <si>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</si>
  <si>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</si>
  <si>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</si>
  <si>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</si>
  <si>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</si>
  <si>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</si>
  <si>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6</t>
  </si>
  <si>
    <t>K</t>
  </si>
  <si>
    <t>7499253510</t>
  </si>
  <si>
    <t>Provedení prohlídky a zkoušky v provozu (§ 48) transformovny stožárové, sloupové do 1000 kVA</t>
  </si>
  <si>
    <t>kus</t>
  </si>
  <si>
    <t>Sborník UOŽI 01 2023</t>
  </si>
  <si>
    <t>512</t>
  </si>
  <si>
    <t>-724402951</t>
  </si>
  <si>
    <t>P</t>
  </si>
  <si>
    <t xml:space="preserve">Poznámka k položce:_x000D_
Nepomuk - Transformovna 3×22/0,4/0,23 kV_x000D_
NS - Nezvěstice - Transformovna 22/04kV TT Nezvěstice - TVS_x000D_
</t>
  </si>
  <si>
    <t>3</t>
  </si>
  <si>
    <t>7499253520</t>
  </si>
  <si>
    <t>Provedení prohlídky a zkoušky v provozu (§ 48) transformovny zděné, BTS, betonové do 1000 kVA</t>
  </si>
  <si>
    <t>364615808</t>
  </si>
  <si>
    <t xml:space="preserve">Poznámka k položce:_x000D_
Planá u M.L. - Bloková TS Betonbau  UF 3066 + technologie_x000D_
Česká Kubice - Transformovna 22/04kV včetně VN přípojky_x000D_
</t>
  </si>
  <si>
    <t>7</t>
  </si>
  <si>
    <t>7499253540</t>
  </si>
  <si>
    <t>Provedení prohlídky a zkoušky v provozu (§ 48) transformovny trakční napájecí stanice včetně rozvodny 110 kV a FKZ</t>
  </si>
  <si>
    <t>-34278778</t>
  </si>
  <si>
    <t xml:space="preserve">Poznámka k položce:_x000D_
NS - Nezvěstice - Trakční napájecí stanice  Nezvěstice - Rozvod 110 kV_x000D_
</t>
  </si>
  <si>
    <t>7499253550</t>
  </si>
  <si>
    <t>Provedení prohlídky a zkoušky v provozu (§ 48) transformovny trakční spínací stanice čtyř vyp</t>
  </si>
  <si>
    <t>65942799</t>
  </si>
  <si>
    <t xml:space="preserve">Poznámka k položce:_x000D_
SPS - Plzeň - Doubravka - Čtyřvypínačová spínací stanice pro podélné a příčné spínání trakčního vedení SPS - Plzeň - Doubravka, km 100,22_x000D_
</t>
  </si>
  <si>
    <t>7499253552</t>
  </si>
  <si>
    <t>Provedení prohlídky a zkoušky v provozu (§ 48) transformovny trakční spínací stanice jedno vyp</t>
  </si>
  <si>
    <t>-146112301</t>
  </si>
  <si>
    <t xml:space="preserve">Poznámka k položce:_x000D_
SpS - Ošelín - SPS 25 kV Ošelín - technologie, vlastní spotřeba, uzemění_x000D_
</t>
  </si>
  <si>
    <t>7499253566</t>
  </si>
  <si>
    <t>Provedení prohlídky a zkoušky v provozu (§ 48) transformovny transformovny 25 kV pro EOV</t>
  </si>
  <si>
    <t>-1458559569</t>
  </si>
  <si>
    <t xml:space="preserve">Poznámka k položce:_x000D_
Ejpovice - Bloková TS2 Eltraf TOV 25/2×0,230_x000D_
Brod nad Tichou - TS  TS1-TR 25/02/023 EOV_x000D_
Chodová Planá - Bloková TS EOV_x000D_
Milíkov - TS2 (kiosková napojena z TP č.77)_x000D_
Planá u M.L. - TS2  - EOV_x000D_
Planá u M.L. - TS1  - EOV_x000D_
Svojšín - TS2 (kiosková napojena z TP č.15)_x000D_
Ejpovice - (Z108) Bloková TS1 Eltraf TOV 25/2×0,230/2×0.200_x000D_
Rokycany - Transformovna TS1 25/2×0,230kV, 50HZ na TSč.25A pro napájení EOV_x000D_
Rokycany - Transformovna TS2 25/2×0,230kV, 50HZ na TSč.56 pro napájení EOV_x000D_
Nová Hospoda - TS1 EOV (Uzel Plzeň 3)_x000D_
</t>
  </si>
  <si>
    <t>5</t>
  </si>
  <si>
    <t>7499253570</t>
  </si>
  <si>
    <t>Provedení prohlídky a zkoušky v provozu (§ 48) transformovny transformovny 25/3 kV předtápěcí</t>
  </si>
  <si>
    <t>1317055414</t>
  </si>
  <si>
    <t xml:space="preserve">Poznámka k položce:_x000D_
Domažlice - EPZ Domažlice_x000D_
</t>
  </si>
  <si>
    <t>02 - Prohlídky oblast České Budějovice</t>
  </si>
  <si>
    <t>-120804769</t>
  </si>
  <si>
    <t>Poznámka k položce:_x000D_
TS 22/04kV - žst. Hluboká nad Vltavou Zámostí_x000D_
TS 22/04kV - zast. Zbudov_x000D_
TS 22/04kV - žst. Jindřichův Hradec_x000D_
TS 22/04kV - žst. Počátky Žirovnice_x000D_
TS 22/04kV - žst. Ševětín_x000D_
TS 22/04kV - žst. Třeboň_x000D_
TS 22/04kV - zast. Záboří u Čičenic_x000D_
TS 22/04kV - žst. Putim</t>
  </si>
  <si>
    <t>1900735874</t>
  </si>
  <si>
    <t>Poznámka k položce:_x000D_
TS 22/04kV - žst. České Budějovice - SDC_x000D_
TS 22/04kV - žst. Zliv_x000D_
TS 22/04kV - žst. Soběslav_x000D_
TS 22/04kV - žst. Chotoviny - TT_x000D_
TS 22/04kV - žst. Temelín_x000D_
TS 22/04kV - žst. Malšice - TM</t>
  </si>
  <si>
    <t>1082152484</t>
  </si>
  <si>
    <t>Poznámka k položce:_x000D_
Strakonice - EOV1_x000D_
Strakonice - EOV2_x000D_
Ražice - EOV1_x000D_
Ražice - EOV2_x000D_
Veselí nad Lužnicí - EOV1_x000D_
Veselí nad Lužnicí - EOV2_x000D_
Chotoviny - EOV1_x000D_
Chotoviny - EOV2_x000D_
Nová Ves u Č.B. - EOV_x000D_
Borovany - EOV_x000D_
Jílovice - EOV_x000D_
Nově Hrady - EOV_x000D_
Rožumberk nad Vltavou - EOV</t>
  </si>
  <si>
    <t>7499253568</t>
  </si>
  <si>
    <t>Provedení prohlídky a zkoušky v provozu (§ 48) transformovny transformovny 25 kV pro ZZ</t>
  </si>
  <si>
    <t>-319025885</t>
  </si>
  <si>
    <t xml:space="preserve">Poznámka k položce:_x000D_
Tábor - TS pro zab. zařízení_x000D_
Čekanice - TS pro zab. zařízení_x000D_
_x000D_
_x000D_
"_x000D_
</t>
  </si>
  <si>
    <t>171236118</t>
  </si>
  <si>
    <t xml:space="preserve">Poznámka k položce:_x000D_
TM část zařízení 22kV +  1,5kV Malšice_x000D_
_x000D_
</t>
  </si>
  <si>
    <t>-960296944</t>
  </si>
  <si>
    <t xml:space="preserve">Poznámka k položce:_x000D_
SPS Milenovice_x000D_
SPS Ražice_x000D_
SPS Rybník_x000D_
</t>
  </si>
  <si>
    <t>-1855915380</t>
  </si>
  <si>
    <t>Poznámka k položce:_x000D_
Tábor - EPZ Tábor</t>
  </si>
  <si>
    <t>03 - Revize OE Plzeň</t>
  </si>
  <si>
    <t>7499252678</t>
  </si>
  <si>
    <t>Vyhotovení pravidelné revizní zprávy pro jednotlivé technologie EOV do 5 výhybek</t>
  </si>
  <si>
    <t>-1055965892</t>
  </si>
  <si>
    <t xml:space="preserve">Poznámka k položce:_x000D_
Plzeň-Valcha - EOV - VALCHA_x000D_
_x000D_
_x000D_
_x000D_
</t>
  </si>
  <si>
    <t>7499252688</t>
  </si>
  <si>
    <t>Vyhotovení pravidelné revizní zprávy pro jednotlivé technologie náhradní proudový zdroj</t>
  </si>
  <si>
    <t>-1543865671</t>
  </si>
  <si>
    <t xml:space="preserve">Poznámka k položce:_x000D_
Plzeň hlavní nádraží - HZS Plzeň - NZEE č.26_x000D_
Plzeň hlavní nádraží - TRIANGL NZEE  EASd 160/7-17_x000D_
_x000D_
_x000D_
_x000D_
</t>
  </si>
  <si>
    <t>7499252710</t>
  </si>
  <si>
    <t>Vyhotovení pravidelné revizní zprávy pro jednotlivé technologie rozvody NN a osvětlení v železniční stanici 21- 30 NPP</t>
  </si>
  <si>
    <t>-1082876694</t>
  </si>
  <si>
    <t xml:space="preserve">Poznámka k položce:_x000D_
Plzeň-Bílá Hora - VO + přípojka Povodí Vltavy_x000D_
Plzeň hlavní nádraží - RCP Stará budova - rozvodny N N_x000D_
Plzeň zastávka - Venkovní osvětlení + PZZ_x000D_
_x000D_
_x000D_
_x000D_
_x000D_
_x000D_
_x000D_
_x000D_
_x000D_
_x000D_
</t>
  </si>
  <si>
    <t>8</t>
  </si>
  <si>
    <t>7499252718</t>
  </si>
  <si>
    <t>Vyhotovení pravidelné revizní zprávy pro jednotlivé technologie rozvody NN a osvětlení v železniční stanici 101 - 150 NPP</t>
  </si>
  <si>
    <t>335373400</t>
  </si>
  <si>
    <t xml:space="preserve">Poznámka k položce:_x000D_
Plzeň hlavní nádraží - VENKOVNÍ ROZVOD RANŽÍR VĚŽE_x000D_
Plzeň-Valcha - VENKOVNÍ OSVĚTLENÍ_x000D_
_x000D_
_x000D_
_x000D_
_x000D_
</t>
  </si>
  <si>
    <t>04 - Revize OE Klatovy</t>
  </si>
  <si>
    <t>-662645810</t>
  </si>
  <si>
    <t xml:space="preserve">Poznámka k položce:_x000D_
Havlovice - EOV - odbočka Pasečnice_x000D_
Mirošov - EOV_x000D_
_x000D_
</t>
  </si>
  <si>
    <t>7499252686</t>
  </si>
  <si>
    <t>Vyhotovení pravidelné revizní zprávy pro jednotlivé technologie přípojku NN</t>
  </si>
  <si>
    <t>-386576435</t>
  </si>
  <si>
    <t xml:space="preserve">Poznámka k položce:_x000D_
Hrádek u Sušice - PZZ - P902 (žkm 22,777) a P904 (žkm  24,379)_x000D_
Mirošov město - PZZ km 9,692_x000D_
Šťáhlavice - PZZ-žkm23,997/23,481/22,388/21,176/20,517 + přívod_x000D_
_x000D_
_x000D_
_x000D_
</t>
  </si>
  <si>
    <t>1854616998</t>
  </si>
  <si>
    <t xml:space="preserve">Poznámka k položce:_x000D_
Nýřany - NZEE  EASd  60/7 - 108_x000D_
_x000D_
</t>
  </si>
  <si>
    <t>7499252704</t>
  </si>
  <si>
    <t>Vyhotovení pravidelné revizní zprávy pro jednotlivé technologie rozvody NN a osvětlení zastávky</t>
  </si>
  <si>
    <t>-388991370</t>
  </si>
  <si>
    <t xml:space="preserve">Poznámka k položce:_x000D_
Svržno - Venkovní osvětlení + PZZ km 31,678_x000D_
Újezd Svatého Kříže - Venkovní osvětlení + PZZ km 33,306_x000D_
Luby u Klatov - Venkovní osvětlení_x000D_
Vrhaveč - VO + PZZ - P934 (žkm 50,354)_x000D_
Kornatice rybník - VO + VR_x000D_
Šťáhlavice - Venkovní osvětlení_x000D_
_x000D_
_x000D_
_x000D_
_x000D_
_x000D_
_x000D_
</t>
  </si>
  <si>
    <t>-1761475390</t>
  </si>
  <si>
    <t xml:space="preserve">Poznámka k položce:_x000D_
Tlučná - ZASTÁVKA TLUČNÁ+ VEN.OSVĚTLENÍ_x000D_
Hrádek u Sušice - VR + VO zast. + VO u hradla_x000D_
Železná Ruda město - Venkovní osvětlení_x000D_
Mirošov město - Venkovní osvětlení + PZZ_x000D_
Rokycany předměstí - Venkovní osvětlení + PZS - žkm  0,348 (P1207)_x000D_
_x000D_
_x000D_
_x000D_
_x000D_
_x000D_
</t>
  </si>
  <si>
    <t>7499252712</t>
  </si>
  <si>
    <t>Vyhotovení pravidelné revizní zprávy pro jednotlivé technologie rozvody NN a osvětlení v železniční stanici 31- 50 NPP</t>
  </si>
  <si>
    <t>702378020</t>
  </si>
  <si>
    <t xml:space="preserve">Poznámka k položce:_x000D_
Přeštice-Zastávka - VR + VO + 2 x PZZ P871 (žkm 74,258) a P872 (žkm 75,961)_x000D_
Železná Ruda centrum - VR + VO + 3xPZZ (P825, P826 a P827)_x000D_
Mileč - Venkovní osvětlení + rozvod + přípojka GSM-R_x000D_
Nepomuk - HRADLO č.I a II_x000D_
Příkosice zastávka - Venkovní osvětlení + rozvod + PZZ_x000D_
_x000D_
_x000D_
_x000D_
_x000D_
</t>
  </si>
  <si>
    <t>7499252714</t>
  </si>
  <si>
    <t>Vyhotovení pravidelné revizní zprávy pro jednotlivé technologie rozvody NN a osvětlení v železniční stanici 51- 75 NPP</t>
  </si>
  <si>
    <t>-644628368</t>
  </si>
  <si>
    <t xml:space="preserve">Poznámka k položce:_x000D_
Příkosice - VR + VO_x000D_
_x000D_
</t>
  </si>
  <si>
    <t>7499252716</t>
  </si>
  <si>
    <t>Vyhotovení pravidelné revizní zprávy pro jednotlivé technologie rozvody NN a osvětlení v železniční stanici 76-100 NPP</t>
  </si>
  <si>
    <t>-108640581</t>
  </si>
  <si>
    <t xml:space="preserve">Poznámka k položce:_x000D_
Domažlice - Areál SŽDC_x000D_
_x000D_
</t>
  </si>
  <si>
    <t>9</t>
  </si>
  <si>
    <t>-437432501</t>
  </si>
  <si>
    <t xml:space="preserve">Poznámka k položce:_x000D_
Nezvěstice - VENKOVNÍ ROZVODY A OSVĚTLENÍ_x000D_
_x000D_
</t>
  </si>
  <si>
    <t>05 - Revize SNTZ Plzeň</t>
  </si>
  <si>
    <t>1402729314</t>
  </si>
  <si>
    <t xml:space="preserve">Poznámka k položce:_x000D_
Plasy - EOV_x000D_
_x000D_
</t>
  </si>
  <si>
    <t>-1463818624</t>
  </si>
  <si>
    <t xml:space="preserve">Poznámka k položce:_x000D_
Bor zastávka - PZZ - P747 (žkm 53,454)_x000D_
Skviřín - PZZ - SKVIŘÍN zast.,  žkm 12.020_x000D_
Dolní Stupno - PZS - P459 (žkm 17,588), P460 (žkm 17,904) a P461 (žkm 18,397)_x000D_
_x000D_
_x000D_
</t>
  </si>
  <si>
    <t>912579096</t>
  </si>
  <si>
    <t xml:space="preserve">Poznámka k položce:_x000D_
Horní Bříza zastávka - Venkovní osvětlení_x000D_
Obora u Kaznějova - VR + VO_x000D_
_x000D_
_x000D_
</t>
  </si>
  <si>
    <t>1088965132</t>
  </si>
  <si>
    <t xml:space="preserve">Poznámka k položce:_x000D_
Staré Sedliště - STARÉ SEDLIŠTĚ VENK. ROZVODY a  OSVĚTLENÍ_x000D_
Třemešné pod Přimdou - Třemešné pod Přimdou_x000D_
Dýšina-Horomyslice - DÝŠINA + VENKOVNÍ OSVĚTLENÍ_x000D_
_x000D_
_x000D_
_x000D_
</t>
  </si>
  <si>
    <t>-1076912684</t>
  </si>
  <si>
    <t xml:space="preserve">Poznámka k položce:_x000D_
Bělá nad Radbuzou - VR + VO_x000D_
Brod nad Tichou - TECHNOLOGICKÝ OBJEKT_x000D_
_x000D_
_x000D_
</t>
  </si>
  <si>
    <t>-662243278</t>
  </si>
  <si>
    <t xml:space="preserve">Poznámka k položce:_x000D_
Milíkov - VENK. ROZVOD + VENK. OSVĚTLENÍ + GSM-R_x000D_
Plešnice - VENK. OSVĚTLENÍ  a  VENK.ROZVOD + GSM-R_x000D_
Tachov - VENKOVNÍ ROZVOD + VENKOVNÍ OSVĚTLENÍ_x000D_
_x000D_
_x000D_
</t>
  </si>
  <si>
    <t>-2084118123</t>
  </si>
  <si>
    <t xml:space="preserve">Poznámka k položce:_x000D_
Třemošná u Plzně - Venkovní osvětlení + rozvod_x000D_
_x000D_
</t>
  </si>
  <si>
    <t>06 - Revize OE České Budějovice</t>
  </si>
  <si>
    <t>-353032654</t>
  </si>
  <si>
    <t xml:space="preserve">Poznámka k položce:_x000D_
České Budějovice SEVER - EOV_x000D_
Kaplice - EOV_x000D_
Nová Ves u Č.B. - EOV_x000D_
Včelná - EOV_x000D_
_x000D_
_x000D_
</t>
  </si>
  <si>
    <t>7499252680</t>
  </si>
  <si>
    <t>Vyhotovení pravidelné revizní zprávy pro jednotlivé technologie EOV do 20 výhybek</t>
  </si>
  <si>
    <t>1474952507</t>
  </si>
  <si>
    <t>Poznámka k položce:_x000D_
České Budějovice st. 4 - EOV_x000D_
České Velenice - EOV_x000D_
Hluboká nad Vltavou - EOV_x000D_
Holkov - EOV_x000D_
Horní Dvořiště - EOV_x000D_
Velešín - EOV</t>
  </si>
  <si>
    <t>7499252682</t>
  </si>
  <si>
    <t>Vyhotovení pravidelné revizní zprávy pro jednotlivé technologie EOV nad 20 výhybek</t>
  </si>
  <si>
    <t>1794110780</t>
  </si>
  <si>
    <t>Poznámka k položce:_x000D_
České Budějovice st. JIH - brzdy - EOV_x000D_
České Budějovice st. JIH - seř. nádraží - EOV_x000D_
České Budějovice st. 3 - EOV</t>
  </si>
  <si>
    <t>-1413328219</t>
  </si>
  <si>
    <t>Poznámka k položce:_x000D_
zast. Č.B. Jížní zastávka_x000D_
zast. Hluboká u Borovan_x000D_
zast. Chlumec u Č.B._x000D_
zast. Nové Hodějovice_x000D_
zast. Petříkov_x000D_
zast. Pšenice_x000D_
zast. Radostice u Trocnova_x000D_
zast. Zbudov_x000D_
zast. Velešín Město</t>
  </si>
  <si>
    <t>7499252708</t>
  </si>
  <si>
    <t>Vyhotovení pravidelné revizní zprávy pro jednotlivé technologie rozvody NN a osvětlení v železniční stanici do 20 NPP</t>
  </si>
  <si>
    <t>1634628472</t>
  </si>
  <si>
    <t xml:space="preserve">Poznámka k položce:_x000D_
Hluboká nad Vltavou Zámostí RZZ - rozvody NN_x000D_
Nová Ves u Č.B. PZZ - rozvody NN_x000D_
_x000D_
_x000D_
_x000D_
</t>
  </si>
  <si>
    <t>1211969053</t>
  </si>
  <si>
    <t xml:space="preserve">Poznámka k položce:_x000D_
Nemanice I - rozvody NN_x000D_
České Velenice reléovka -  rozvody NN_x000D_
Jílovice - osvětlení_x000D_
Kamenný Újezd rozvodna NN - rozvody NN_x000D_
Nová Ves u Č.B. - osvětlení_x000D_
Velešín TO -  rozvody NN_x000D_
_x000D_
</t>
  </si>
  <si>
    <t>-572182188</t>
  </si>
  <si>
    <t xml:space="preserve">Poznámka k položce:_x000D_
České Budějovice st. JIH kolej. brzdy - rozvody NN_x000D_
České Budějovice st. JIH věž - rozvody NN_x000D_
_x000D_
</t>
  </si>
  <si>
    <t>1944860475</t>
  </si>
  <si>
    <t>Poznámka k položce:_x000D_
Holkov - osvětlení_x000D_
Kamenný Újezd - osvětlení_x000D_
Zliv kryté nástupiště - osvětlení</t>
  </si>
  <si>
    <t>7499252724</t>
  </si>
  <si>
    <t>Vyhotovení pravidelné revizní zprávy pro jednotlivé technologie rozvody NN a osvětlení v železniční stanici 251-300 NPP</t>
  </si>
  <si>
    <t>1292554293</t>
  </si>
  <si>
    <t>Poznámka k položce:_x000D_
Horní Dvořiště - osvětlení</t>
  </si>
  <si>
    <t>07 - Revize OE Strakonice</t>
  </si>
  <si>
    <t>-918904412</t>
  </si>
  <si>
    <t xml:space="preserve">Poznámka k položce:_x000D_
Strakonice mech. okrsek kotelna - rozvody NN_x000D_
</t>
  </si>
  <si>
    <t>527723692</t>
  </si>
  <si>
    <t>Poznámka k položce:_x000D_
Čičenice - rozvody NN_x000D_
Čížová - osvětlení</t>
  </si>
  <si>
    <t>1921563427</t>
  </si>
  <si>
    <t>Poznámka k položce:_x000D_
Strakonice ATU - rozvody NN</t>
  </si>
  <si>
    <t>199929232</t>
  </si>
  <si>
    <t xml:space="preserve">Poznámka k položce:_x000D_
Prachatice - osvětlení_x000D_
</t>
  </si>
  <si>
    <t>08 - Revize OE Veselí nad Lužnicí</t>
  </si>
  <si>
    <t>191810580</t>
  </si>
  <si>
    <t>Poznámka k položce:_x000D_
Planá nad Lužnicí - EOV</t>
  </si>
  <si>
    <t>17507697</t>
  </si>
  <si>
    <t>Poznámka k položce:_x000D_
Tábor - EOV</t>
  </si>
  <si>
    <t>-1765567940</t>
  </si>
  <si>
    <t>Poznámka k položce:_x000D_
zast. Sezimovo Ústí _x000D_
zast. Lužnice_x000D_
zast. Slapy</t>
  </si>
  <si>
    <t>-1004271707</t>
  </si>
  <si>
    <t>Poznámka k položce:_x000D_
Tábor kotelna - rozvody NN_x000D_
Majdalena st. 1+2 - rozvody NN</t>
  </si>
  <si>
    <t>-412988281</t>
  </si>
  <si>
    <t>Poznámka k položce:_x000D_
Tábor kancelář TO - rozvody NN</t>
  </si>
  <si>
    <t>-2039623081</t>
  </si>
  <si>
    <t>Poznámka k položce:_x000D_
Veselí nad Lužnicí TO - rozvody NN</t>
  </si>
  <si>
    <t>777201767</t>
  </si>
  <si>
    <t>Poznámka k položce:_x000D_
Tábor - osvětlení JŽ_x000D_
Tábor truhlárna - rozvody NN_x000D_
Nová Ves nad Lužnicí - osvětlení</t>
  </si>
  <si>
    <t>756496289</t>
  </si>
  <si>
    <t>Poznámka k položce:_x000D_
Veselí nad Lužnicí hala TO - rozvody NN_x000D_
Veselí nad Lužnicí st. 1 - rozvody NN</t>
  </si>
  <si>
    <t>7499252720</t>
  </si>
  <si>
    <t>Vyhotovení pravidelné revizní zprávy pro jednotlivé technologie rozvody NN a osvětlení v železniční stanici 151 - 200 NPP</t>
  </si>
  <si>
    <t>-811599900</t>
  </si>
  <si>
    <t>Poznámka k položce:_x000D_
Tábor nástupiště - osvětlení</t>
  </si>
  <si>
    <t>1301872608</t>
  </si>
  <si>
    <t xml:space="preserve">Poznámka k položce:_x000D_
Majdalena - osvětlení </t>
  </si>
  <si>
    <t>11</t>
  </si>
  <si>
    <t>7499252726</t>
  </si>
  <si>
    <t>Vyhotovení pravidelné revizní zprávy pro jednotlivé technologie rozvody NN a osvětlení v železniční stanici 301-350 NPP</t>
  </si>
  <si>
    <t>176534396</t>
  </si>
  <si>
    <t xml:space="preserve">Poznámka k položce:_x000D_
Planá nad Lužnicí - osvětlení_x000D_
</t>
  </si>
  <si>
    <t>09 - Revize SPS oblast Plzeň</t>
  </si>
  <si>
    <t>7499252564</t>
  </si>
  <si>
    <t>Vyhotovení pravidelné revizní zprávy pro vnitřní instalace doba provedení do 5 hod</t>
  </si>
  <si>
    <t>1454766181</t>
  </si>
  <si>
    <t xml:space="preserve">Poznámka k položce:_x000D_
Vrhaveč - budova zastávky_x000D_
Chotěšov u Stoda - budova zastávky (+ VP,Ž,PP)_x000D_
Poběžovice - ST sklad_x000D_
Sušice - SSZT dílna_x000D_
Holoubkov - skladiště_x000D_
Nepomuk/Dvorec - SSZT sklad (u stavědla č.1)_x000D_
Plzeň zastávka - WC pro cestující (TOA POINT)_x000D_
Stráž u Tachova 227 - výpravní budova D3 (+ VP,KP)_x000D_
Meclov 68 - budova zastávky (+ VP,KP)_x000D_
Kout na Šumavě 133 - budova zastávky (+ VP,KP,PP)_x000D_
</t>
  </si>
  <si>
    <t>7499252566</t>
  </si>
  <si>
    <t>Vyhotovení pravidelné revizní zprávy pro vnitřní instalace doba provedení do 10 hod</t>
  </si>
  <si>
    <t>1752585970</t>
  </si>
  <si>
    <t xml:space="preserve">Poznámka k položce:_x000D_
Třemošná u Plzně - SSZT budova RZZ (+ VP,KP,Ž)_x000D_
Švihov u Klatov - SSZT budova RZZ + WC pro cestující_x000D_
Tlučná 42 - budova zastávky (+ VP,KP)_x000D_
Kozolupy 298 - ST provozní budova (+ VP,KP)_x000D_
Holýšov 297 - výpravní budova_x000D_
Konstantinovy Lázně 113 - budova zastávky (+ Ž)_x000D_
_x000D_
</t>
  </si>
  <si>
    <t>7499252568</t>
  </si>
  <si>
    <t>Vyhotovení pravidelné revizní zprávy pro vnitřní instalace doba provedení do 15 hod</t>
  </si>
  <si>
    <t>-951794743</t>
  </si>
  <si>
    <t xml:space="preserve">Poznámka k položce:_x000D_
Plzeň Koterov/Božkov 725 - ST provozní budova_x000D_
Plzeň Koterov/Božkov - ST montážní hala_x000D_
Staňkov 80,163 - výpravní budova_x000D_
Poběžovice 235 - výpravní budova_x000D_
Radnice 306 - výpravní budova D3 (+ VP,KP)_x000D_
</t>
  </si>
  <si>
    <t>7499252570</t>
  </si>
  <si>
    <t>Vyhotovení pravidelné revizní zprávy pro vnitřní instalace doba provedení do 20 hod</t>
  </si>
  <si>
    <t>-1301453410</t>
  </si>
  <si>
    <t xml:space="preserve">Poznámka k položce:_x000D_
Plzeň zastávka 1761 - budova zastávky (+ VP,KP,PP)_x000D_
</t>
  </si>
  <si>
    <t>7499252590</t>
  </si>
  <si>
    <t>Vyhotovení pravidelné revizní zprávy pro hromosvody doba provedení do 5 hod</t>
  </si>
  <si>
    <t>-321433271</t>
  </si>
  <si>
    <t xml:space="preserve">Poznámka k položce:_x000D_
Plzeň Koterov/Božkov 725 - ST provozní budova_x000D_
Poběžovice - ST sklad_x000D_
Staňkov 80,163 - výpravní budova_x000D_
Holýšov 297 - výpravní budova_x000D_
Poběžovice 235 - výpravní budova_x000D_
Šťáhlavy 108 - budova zastávky (+ S)_x000D_
Plzeň zastávka 1761 - budova zastávky (+ VP,KP,PP)_x000D_
Stráž u Tachova 227 - výpravní budova D3 (+ VP,KP)_x000D_
Konstantinovy Lázně 113 - budova zastávky (+ Ž)_x000D_
Dobříkov 40 - budova zastávky (+ S,Ž)_x000D_
_x000D_
</t>
  </si>
  <si>
    <t>7499252592</t>
  </si>
  <si>
    <t>Vyhotovení pravidelné revizní zprávy pro hromosvody doba provedení do 10 hod</t>
  </si>
  <si>
    <t>-1850997213</t>
  </si>
  <si>
    <t xml:space="preserve">Poznámka k položce:_x000D_
Plzeň hl.n. - SEE trafostanice 22/0.4 kV_x000D_
Železná Ruda město 171 - budova zastávky D3_x000D_
</t>
  </si>
  <si>
    <t>10 - Revize SPS oblast Českéí Budějovice</t>
  </si>
  <si>
    <t>-1832564999</t>
  </si>
  <si>
    <t>Poznámka k položce:_x000D_
Čimelice - TO _x000D_
Řepice - VB_x000D_
Zlatá Koruna - WC_x000D_
Volary - WC_x000D_
Nemanice I - VB_x000D_
Velešín - garáž MUV_x000D_
Hluboká nad Vltavou Zámostí - TO_x000D_
Zezimovo Ústí - VB</t>
  </si>
  <si>
    <t>1154768227</t>
  </si>
  <si>
    <t xml:space="preserve">Poznámka k položce:_x000D_
Vimperk - TO_x000D_
Český Krumlov - VB_x000D_
Horní Dvořiště - provozní budova TO_x000D_
Majdalena - VB_x000D_
Záboří u Čičenic - VB_x000D_
Chotýčany - VB_x000D_
Jindřichův Hradec - ATÚ_x000D_
_x000D_
</t>
  </si>
  <si>
    <t>1052859441</t>
  </si>
  <si>
    <t>Poznámka k položce:_x000D_
Nemanice I - HZS kanceláře_x000D_
Nemanice I - HZS přístřešek pro techniku_x000D_
sezimovo Ústí - VB</t>
  </si>
  <si>
    <t>1728415243</t>
  </si>
  <si>
    <t xml:space="preserve">Poznámka k položce:_x000D_
Nemanice I - provozní budova 546_x000D_
Nemanice I - HZS dílny_x000D_
Nemanice I - HZS služebna_x000D_
Majdalena - VB_x000D_
Záhoří u Písku - VB_x000D_
Ševětín - VB_x000D_
Ševětín - stará vodárna_x000D_
Veselí nad Lužnicí - VB_x000D_
_x000D_
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</si>
  <si>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</si>
  <si>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CZ70994234</t>
  </si>
  <si>
    <t>Zadavatel: Správa železnic, státní organizace, Oblastní ředitelství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</si>
</sst>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left" vertical="center" wrapText="1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4" fontId="20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8" fillId="5" borderId="7" xfId="0" applyFont="1" applyFill="1" applyBorder="1" applyAlignment="1">
      <alignment horizontal="righ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0" fontId="18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workbookViewId="0">
      <selection activeCell="AN9" sqref="AN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 x14ac:dyDescent="0.2">
      <c r="AR2" s="149" t="s">
        <v>5</v>
      </c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2" t="s">
        <v>6</v>
      </c>
      <c r="BT2" s="12" t="s">
        <v>7</v>
      </c>
    </row>
    <row r="3" spans="1:74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 x14ac:dyDescent="0.2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 x14ac:dyDescent="0.2">
      <c r="B5" s="15"/>
      <c r="D5" s="19" t="s">
        <v>13</v>
      </c>
      <c r="K5" s="170" t="s">
        <v>14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R5" s="15"/>
      <c r="BE5" s="167" t="s">
        <v>15</v>
      </c>
      <c r="BS5" s="12" t="s">
        <v>6</v>
      </c>
    </row>
    <row r="6" spans="1:74" ht="36.950000000000003" customHeight="1" x14ac:dyDescent="0.2">
      <c r="B6" s="15"/>
      <c r="D6" s="21" t="s">
        <v>16</v>
      </c>
      <c r="K6" s="172" t="s">
        <v>17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5"/>
      <c r="BE6" s="168"/>
      <c r="BS6" s="12" t="s">
        <v>6</v>
      </c>
    </row>
    <row r="7" spans="1:74" ht="12" customHeight="1" x14ac:dyDescent="0.2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68"/>
      <c r="BS7" s="12" t="s">
        <v>6</v>
      </c>
    </row>
    <row r="8" spans="1:74" ht="12" customHeight="1" x14ac:dyDescent="0.2">
      <c r="B8" s="15"/>
      <c r="D8" s="22" t="s">
        <v>20</v>
      </c>
      <c r="K8" s="20" t="s">
        <v>21</v>
      </c>
      <c r="AK8" s="22" t="s">
        <v>22</v>
      </c>
      <c r="AN8" s="185">
        <v>45226</v>
      </c>
      <c r="AR8" s="15"/>
      <c r="BE8" s="168"/>
      <c r="BS8" s="12" t="s">
        <v>6</v>
      </c>
    </row>
    <row r="9" spans="1:74" ht="14.45" customHeight="1" x14ac:dyDescent="0.2">
      <c r="B9" s="15"/>
      <c r="AR9" s="15"/>
      <c r="BE9" s="168"/>
      <c r="BS9" s="12" t="s">
        <v>6</v>
      </c>
    </row>
    <row r="10" spans="1:74" ht="12" customHeight="1" x14ac:dyDescent="0.2">
      <c r="B10" s="15"/>
      <c r="D10" s="22" t="s">
        <v>353</v>
      </c>
      <c r="AK10" s="22" t="s">
        <v>24</v>
      </c>
      <c r="AN10" s="20">
        <v>70994234</v>
      </c>
      <c r="AR10" s="15"/>
      <c r="BE10" s="168"/>
      <c r="BS10" s="12" t="s">
        <v>6</v>
      </c>
    </row>
    <row r="11" spans="1:74" ht="18.399999999999999" customHeight="1" x14ac:dyDescent="0.2">
      <c r="B11" s="15"/>
      <c r="E11" s="20" t="s">
        <v>21</v>
      </c>
      <c r="AK11" s="22" t="s">
        <v>25</v>
      </c>
      <c r="AN11" s="20" t="s">
        <v>352</v>
      </c>
      <c r="AR11" s="15"/>
      <c r="BE11" s="168"/>
      <c r="BS11" s="12" t="s">
        <v>6</v>
      </c>
    </row>
    <row r="12" spans="1:74" ht="6.95" customHeight="1" x14ac:dyDescent="0.2">
      <c r="B12" s="15"/>
      <c r="AR12" s="15"/>
      <c r="BE12" s="168"/>
      <c r="BS12" s="12" t="s">
        <v>6</v>
      </c>
    </row>
    <row r="13" spans="1:74" ht="12" customHeight="1" x14ac:dyDescent="0.2">
      <c r="B13" s="15"/>
      <c r="D13" s="22" t="s">
        <v>26</v>
      </c>
      <c r="AK13" s="22" t="s">
        <v>24</v>
      </c>
      <c r="AN13" s="24" t="s">
        <v>27</v>
      </c>
      <c r="AR13" s="15"/>
      <c r="BE13" s="168"/>
      <c r="BS13" s="12" t="s">
        <v>6</v>
      </c>
    </row>
    <row r="14" spans="1:74" ht="12.75" x14ac:dyDescent="0.2">
      <c r="B14" s="15"/>
      <c r="E14" s="173" t="s">
        <v>27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22" t="s">
        <v>25</v>
      </c>
      <c r="AN14" s="24" t="s">
        <v>27</v>
      </c>
      <c r="AR14" s="15"/>
      <c r="BE14" s="168"/>
      <c r="BS14" s="12" t="s">
        <v>6</v>
      </c>
    </row>
    <row r="15" spans="1:74" ht="6.95" customHeight="1" x14ac:dyDescent="0.2">
      <c r="B15" s="15"/>
      <c r="AR15" s="15"/>
      <c r="BE15" s="168"/>
      <c r="BS15" s="12" t="s">
        <v>3</v>
      </c>
    </row>
    <row r="16" spans="1:74" ht="12" customHeight="1" x14ac:dyDescent="0.2">
      <c r="B16" s="15"/>
      <c r="D16" s="22"/>
      <c r="AK16" s="22"/>
      <c r="AN16" s="20" t="s">
        <v>1</v>
      </c>
      <c r="AR16" s="15"/>
      <c r="BE16" s="168"/>
      <c r="BS16" s="12" t="s">
        <v>3</v>
      </c>
    </row>
    <row r="17" spans="2:71" ht="18.399999999999999" customHeight="1" x14ac:dyDescent="0.2">
      <c r="B17" s="15"/>
      <c r="E17" s="20"/>
      <c r="AK17" s="22"/>
      <c r="AN17" s="20" t="s">
        <v>1</v>
      </c>
      <c r="AR17" s="15"/>
      <c r="BE17" s="168"/>
      <c r="BS17" s="12" t="s">
        <v>29</v>
      </c>
    </row>
    <row r="18" spans="2:71" ht="6.95" customHeight="1" x14ac:dyDescent="0.2">
      <c r="B18" s="15"/>
      <c r="AR18" s="15"/>
      <c r="BE18" s="168"/>
      <c r="BS18" s="12" t="s">
        <v>6</v>
      </c>
    </row>
    <row r="19" spans="2:71" ht="12" customHeight="1" x14ac:dyDescent="0.2">
      <c r="B19" s="15"/>
      <c r="D19" s="22"/>
      <c r="AK19" s="22"/>
      <c r="AN19" s="20" t="s">
        <v>1</v>
      </c>
      <c r="AR19" s="15"/>
      <c r="BE19" s="168"/>
      <c r="BS19" s="12" t="s">
        <v>6</v>
      </c>
    </row>
    <row r="20" spans="2:71" ht="18.399999999999999" customHeight="1" x14ac:dyDescent="0.2">
      <c r="B20" s="15"/>
      <c r="E20" s="20"/>
      <c r="AK20" s="22"/>
      <c r="AN20" s="20" t="s">
        <v>1</v>
      </c>
      <c r="AR20" s="15"/>
      <c r="BE20" s="168"/>
      <c r="BS20" s="12" t="s">
        <v>29</v>
      </c>
    </row>
    <row r="21" spans="2:71" ht="6.95" customHeight="1" x14ac:dyDescent="0.2">
      <c r="B21" s="15"/>
      <c r="AR21" s="15"/>
      <c r="BE21" s="168"/>
    </row>
    <row r="22" spans="2:71" ht="12" customHeight="1" x14ac:dyDescent="0.2">
      <c r="B22" s="15"/>
      <c r="D22" s="22" t="s">
        <v>31</v>
      </c>
      <c r="AR22" s="15"/>
      <c r="BE22" s="168"/>
    </row>
    <row r="23" spans="2:71" ht="27" customHeight="1" x14ac:dyDescent="0.2">
      <c r="B23" s="15"/>
      <c r="E23" s="175" t="s">
        <v>351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15"/>
      <c r="BE23" s="168"/>
    </row>
    <row r="24" spans="2:71" ht="6.95" customHeight="1" x14ac:dyDescent="0.2">
      <c r="B24" s="15"/>
      <c r="AR24" s="15"/>
      <c r="BE24" s="168"/>
    </row>
    <row r="25" spans="2:71" ht="6.95" customHeight="1" x14ac:dyDescent="0.2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68"/>
    </row>
    <row r="26" spans="2:71" s="1" customFormat="1" ht="25.9" customHeight="1" x14ac:dyDescent="0.2">
      <c r="B26" s="27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6">
        <f>ROUND(AG94,2)</f>
        <v>0</v>
      </c>
      <c r="AL26" s="177"/>
      <c r="AM26" s="177"/>
      <c r="AN26" s="177"/>
      <c r="AO26" s="177"/>
      <c r="AR26" s="27"/>
      <c r="BE26" s="168"/>
    </row>
    <row r="27" spans="2:71" s="1" customFormat="1" ht="6.95" customHeight="1" x14ac:dyDescent="0.2">
      <c r="B27" s="27"/>
      <c r="AR27" s="27"/>
      <c r="BE27" s="168"/>
    </row>
    <row r="28" spans="2:71" s="1" customFormat="1" ht="12.75" x14ac:dyDescent="0.2">
      <c r="B28" s="27"/>
      <c r="L28" s="178" t="s">
        <v>33</v>
      </c>
      <c r="M28" s="178"/>
      <c r="N28" s="178"/>
      <c r="O28" s="178"/>
      <c r="P28" s="178"/>
      <c r="W28" s="178" t="s">
        <v>34</v>
      </c>
      <c r="X28" s="178"/>
      <c r="Y28" s="178"/>
      <c r="Z28" s="178"/>
      <c r="AA28" s="178"/>
      <c r="AB28" s="178"/>
      <c r="AC28" s="178"/>
      <c r="AD28" s="178"/>
      <c r="AE28" s="178"/>
      <c r="AK28" s="178" t="s">
        <v>35</v>
      </c>
      <c r="AL28" s="178"/>
      <c r="AM28" s="178"/>
      <c r="AN28" s="178"/>
      <c r="AO28" s="178"/>
      <c r="AR28" s="27"/>
      <c r="BE28" s="168"/>
    </row>
    <row r="29" spans="2:71" s="2" customFormat="1" ht="14.45" customHeight="1" x14ac:dyDescent="0.2">
      <c r="B29" s="31"/>
      <c r="D29" s="22" t="s">
        <v>36</v>
      </c>
      <c r="F29" s="22" t="s">
        <v>37</v>
      </c>
      <c r="L29" s="160">
        <v>0.21</v>
      </c>
      <c r="M29" s="159"/>
      <c r="N29" s="159"/>
      <c r="O29" s="159"/>
      <c r="P29" s="159"/>
      <c r="W29" s="158">
        <f>ROUND(AZ94,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58">
        <f>ROUND(AV94, 2)</f>
        <v>0</v>
      </c>
      <c r="AL29" s="159"/>
      <c r="AM29" s="159"/>
      <c r="AN29" s="159"/>
      <c r="AO29" s="159"/>
      <c r="AR29" s="31"/>
      <c r="BE29" s="169"/>
    </row>
    <row r="30" spans="2:71" s="2" customFormat="1" ht="14.45" customHeight="1" x14ac:dyDescent="0.2">
      <c r="B30" s="31"/>
      <c r="F30" s="22" t="s">
        <v>38</v>
      </c>
      <c r="L30" s="160">
        <v>0.15</v>
      </c>
      <c r="M30" s="159"/>
      <c r="N30" s="159"/>
      <c r="O30" s="159"/>
      <c r="P30" s="159"/>
      <c r="W30" s="158">
        <f>ROUND(BA94,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58">
        <f>ROUND(AW94, 2)</f>
        <v>0</v>
      </c>
      <c r="AL30" s="159"/>
      <c r="AM30" s="159"/>
      <c r="AN30" s="159"/>
      <c r="AO30" s="159"/>
      <c r="AR30" s="31"/>
      <c r="BE30" s="169"/>
    </row>
    <row r="31" spans="2:71" s="2" customFormat="1" ht="14.45" hidden="1" customHeight="1" x14ac:dyDescent="0.2">
      <c r="B31" s="31"/>
      <c r="F31" s="22" t="s">
        <v>39</v>
      </c>
      <c r="L31" s="160">
        <v>0.21</v>
      </c>
      <c r="M31" s="159"/>
      <c r="N31" s="159"/>
      <c r="O31" s="159"/>
      <c r="P31" s="159"/>
      <c r="W31" s="158">
        <f>ROUND(BB94,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58">
        <v>0</v>
      </c>
      <c r="AL31" s="159"/>
      <c r="AM31" s="159"/>
      <c r="AN31" s="159"/>
      <c r="AO31" s="159"/>
      <c r="AR31" s="31"/>
      <c r="BE31" s="169"/>
    </row>
    <row r="32" spans="2:71" s="2" customFormat="1" ht="14.45" hidden="1" customHeight="1" x14ac:dyDescent="0.2">
      <c r="B32" s="31"/>
      <c r="F32" s="22" t="s">
        <v>40</v>
      </c>
      <c r="L32" s="160">
        <v>0.15</v>
      </c>
      <c r="M32" s="159"/>
      <c r="N32" s="159"/>
      <c r="O32" s="159"/>
      <c r="P32" s="159"/>
      <c r="W32" s="158">
        <f>ROUND(BC94,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58">
        <v>0</v>
      </c>
      <c r="AL32" s="159"/>
      <c r="AM32" s="159"/>
      <c r="AN32" s="159"/>
      <c r="AO32" s="159"/>
      <c r="AR32" s="31"/>
      <c r="BE32" s="169"/>
    </row>
    <row r="33" spans="2:57" s="2" customFormat="1" ht="14.45" hidden="1" customHeight="1" x14ac:dyDescent="0.2">
      <c r="B33" s="31"/>
      <c r="F33" s="22" t="s">
        <v>41</v>
      </c>
      <c r="L33" s="160">
        <v>0</v>
      </c>
      <c r="M33" s="159"/>
      <c r="N33" s="159"/>
      <c r="O33" s="159"/>
      <c r="P33" s="159"/>
      <c r="W33" s="158">
        <f>ROUND(BD94,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58">
        <v>0</v>
      </c>
      <c r="AL33" s="159"/>
      <c r="AM33" s="159"/>
      <c r="AN33" s="159"/>
      <c r="AO33" s="159"/>
      <c r="AR33" s="31"/>
      <c r="BE33" s="169"/>
    </row>
    <row r="34" spans="2:57" s="1" customFormat="1" ht="6.95" customHeight="1" x14ac:dyDescent="0.2">
      <c r="B34" s="27"/>
      <c r="AR34" s="27"/>
      <c r="BE34" s="168"/>
    </row>
    <row r="35" spans="2:57" s="1" customFormat="1" ht="25.9" customHeight="1" x14ac:dyDescent="0.2"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64" t="s">
        <v>44</v>
      </c>
      <c r="Y35" s="162"/>
      <c r="Z35" s="162"/>
      <c r="AA35" s="162"/>
      <c r="AB35" s="162"/>
      <c r="AC35" s="34"/>
      <c r="AD35" s="34"/>
      <c r="AE35" s="34"/>
      <c r="AF35" s="34"/>
      <c r="AG35" s="34"/>
      <c r="AH35" s="34"/>
      <c r="AI35" s="34"/>
      <c r="AJ35" s="34"/>
      <c r="AK35" s="161">
        <f>SUM(AK26:AK33)</f>
        <v>0</v>
      </c>
      <c r="AL35" s="162"/>
      <c r="AM35" s="162"/>
      <c r="AN35" s="162"/>
      <c r="AO35" s="163"/>
      <c r="AP35" s="32"/>
      <c r="AQ35" s="32"/>
      <c r="AR35" s="27"/>
    </row>
    <row r="36" spans="2:57" s="1" customFormat="1" ht="6.95" customHeight="1" x14ac:dyDescent="0.2">
      <c r="B36" s="27"/>
      <c r="AR36" s="27"/>
    </row>
    <row r="37" spans="2:57" s="1" customFormat="1" ht="14.45" customHeight="1" x14ac:dyDescent="0.2">
      <c r="B37" s="27"/>
      <c r="AR37" s="27"/>
    </row>
    <row r="38" spans="2:57" ht="14.45" customHeight="1" x14ac:dyDescent="0.2">
      <c r="B38" s="15"/>
      <c r="AR38" s="15"/>
    </row>
    <row r="39" spans="2:57" ht="14.45" customHeight="1" x14ac:dyDescent="0.2">
      <c r="B39" s="15"/>
      <c r="AR39" s="15"/>
    </row>
    <row r="40" spans="2:57" ht="14.45" customHeight="1" x14ac:dyDescent="0.2">
      <c r="B40" s="15"/>
      <c r="AR40" s="15"/>
    </row>
    <row r="41" spans="2:57" ht="14.45" customHeight="1" x14ac:dyDescent="0.2">
      <c r="B41" s="15"/>
      <c r="AR41" s="15"/>
    </row>
    <row r="42" spans="2:57" ht="14.45" customHeight="1" x14ac:dyDescent="0.2">
      <c r="B42" s="15"/>
      <c r="AR42" s="15"/>
    </row>
    <row r="43" spans="2:57" ht="14.45" customHeight="1" x14ac:dyDescent="0.2">
      <c r="B43" s="15"/>
      <c r="AR43" s="15"/>
    </row>
    <row r="44" spans="2:57" ht="14.45" customHeight="1" x14ac:dyDescent="0.2">
      <c r="B44" s="15"/>
      <c r="AR44" s="15"/>
    </row>
    <row r="45" spans="2:57" ht="14.45" customHeight="1" x14ac:dyDescent="0.2">
      <c r="B45" s="15"/>
      <c r="AR45" s="15"/>
    </row>
    <row r="46" spans="2:57" ht="14.45" customHeight="1" x14ac:dyDescent="0.2">
      <c r="B46" s="15"/>
      <c r="AR46" s="15"/>
    </row>
    <row r="47" spans="2:57" ht="14.45" customHeight="1" x14ac:dyDescent="0.2">
      <c r="B47" s="15"/>
      <c r="AR47" s="15"/>
    </row>
    <row r="48" spans="2:57" ht="14.45" customHeight="1" x14ac:dyDescent="0.2">
      <c r="B48" s="15"/>
      <c r="AR48" s="15"/>
    </row>
    <row r="49" spans="2:44" s="1" customFormat="1" ht="14.45" customHeight="1" x14ac:dyDescent="0.2">
      <c r="B49" s="27"/>
      <c r="D49" s="36" t="s">
        <v>45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46</v>
      </c>
      <c r="AI49" s="37"/>
      <c r="AJ49" s="37"/>
      <c r="AK49" s="37"/>
      <c r="AL49" s="37"/>
      <c r="AM49" s="37"/>
      <c r="AN49" s="37"/>
      <c r="AO49" s="37"/>
      <c r="AR49" s="27"/>
    </row>
    <row r="50" spans="2:44" x14ac:dyDescent="0.2">
      <c r="B50" s="15"/>
      <c r="AR50" s="15"/>
    </row>
    <row r="51" spans="2:44" x14ac:dyDescent="0.2">
      <c r="B51" s="15"/>
      <c r="AR51" s="15"/>
    </row>
    <row r="52" spans="2:44" x14ac:dyDescent="0.2">
      <c r="B52" s="15"/>
      <c r="AR52" s="15"/>
    </row>
    <row r="53" spans="2:44" x14ac:dyDescent="0.2">
      <c r="B53" s="15"/>
      <c r="AR53" s="15"/>
    </row>
    <row r="54" spans="2:44" x14ac:dyDescent="0.2">
      <c r="B54" s="15"/>
      <c r="AR54" s="15"/>
    </row>
    <row r="55" spans="2:44" x14ac:dyDescent="0.2">
      <c r="B55" s="15"/>
      <c r="AR55" s="15"/>
    </row>
    <row r="56" spans="2:44" x14ac:dyDescent="0.2">
      <c r="B56" s="15"/>
      <c r="AR56" s="15"/>
    </row>
    <row r="57" spans="2:44" x14ac:dyDescent="0.2">
      <c r="B57" s="15"/>
      <c r="AR57" s="15"/>
    </row>
    <row r="58" spans="2:44" x14ac:dyDescent="0.2">
      <c r="B58" s="15"/>
      <c r="AR58" s="15"/>
    </row>
    <row r="59" spans="2:44" x14ac:dyDescent="0.2">
      <c r="B59" s="15"/>
      <c r="AR59" s="15"/>
    </row>
    <row r="60" spans="2:44" s="1" customFormat="1" ht="12.75" x14ac:dyDescent="0.2">
      <c r="B60" s="27"/>
      <c r="D60" s="38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47</v>
      </c>
      <c r="AI60" s="29"/>
      <c r="AJ60" s="29"/>
      <c r="AK60" s="29"/>
      <c r="AL60" s="29"/>
      <c r="AM60" s="38" t="s">
        <v>48</v>
      </c>
      <c r="AN60" s="29"/>
      <c r="AO60" s="29"/>
      <c r="AR60" s="27"/>
    </row>
    <row r="61" spans="2:44" x14ac:dyDescent="0.2">
      <c r="B61" s="15"/>
      <c r="AR61" s="15"/>
    </row>
    <row r="62" spans="2:44" x14ac:dyDescent="0.2">
      <c r="B62" s="15"/>
      <c r="AR62" s="15"/>
    </row>
    <row r="63" spans="2:44" x14ac:dyDescent="0.2">
      <c r="B63" s="15"/>
      <c r="AR63" s="15"/>
    </row>
    <row r="64" spans="2:44" s="1" customFormat="1" ht="12.75" x14ac:dyDescent="0.2">
      <c r="B64" s="27"/>
      <c r="D64" s="36" t="s">
        <v>49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50</v>
      </c>
      <c r="AI64" s="37"/>
      <c r="AJ64" s="37"/>
      <c r="AK64" s="37"/>
      <c r="AL64" s="37"/>
      <c r="AM64" s="37"/>
      <c r="AN64" s="37"/>
      <c r="AO64" s="37"/>
      <c r="AR64" s="27"/>
    </row>
    <row r="65" spans="2:44" x14ac:dyDescent="0.2">
      <c r="B65" s="15"/>
      <c r="AR65" s="15"/>
    </row>
    <row r="66" spans="2:44" x14ac:dyDescent="0.2">
      <c r="B66" s="15"/>
      <c r="AR66" s="15"/>
    </row>
    <row r="67" spans="2:44" x14ac:dyDescent="0.2">
      <c r="B67" s="15"/>
      <c r="AR67" s="15"/>
    </row>
    <row r="68" spans="2:44" x14ac:dyDescent="0.2">
      <c r="B68" s="15"/>
      <c r="AR68" s="15"/>
    </row>
    <row r="69" spans="2:44" x14ac:dyDescent="0.2">
      <c r="B69" s="15"/>
      <c r="AR69" s="15"/>
    </row>
    <row r="70" spans="2:44" x14ac:dyDescent="0.2">
      <c r="B70" s="15"/>
      <c r="AR70" s="15"/>
    </row>
    <row r="71" spans="2:44" x14ac:dyDescent="0.2">
      <c r="B71" s="15"/>
      <c r="AR71" s="15"/>
    </row>
    <row r="72" spans="2:44" x14ac:dyDescent="0.2">
      <c r="B72" s="15"/>
      <c r="AR72" s="15"/>
    </row>
    <row r="73" spans="2:44" x14ac:dyDescent="0.2">
      <c r="B73" s="15"/>
      <c r="AR73" s="15"/>
    </row>
    <row r="74" spans="2:44" x14ac:dyDescent="0.2">
      <c r="B74" s="15"/>
      <c r="AR74" s="15"/>
    </row>
    <row r="75" spans="2:44" s="1" customFormat="1" ht="12.75" x14ac:dyDescent="0.2">
      <c r="B75" s="27"/>
      <c r="D75" s="38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47</v>
      </c>
      <c r="AI75" s="29"/>
      <c r="AJ75" s="29"/>
      <c r="AK75" s="29"/>
      <c r="AL75" s="29"/>
      <c r="AM75" s="38" t="s">
        <v>48</v>
      </c>
      <c r="AN75" s="29"/>
      <c r="AO75" s="29"/>
      <c r="AR75" s="27"/>
    </row>
    <row r="76" spans="2:44" s="1" customFormat="1" x14ac:dyDescent="0.2">
      <c r="B76" s="27"/>
      <c r="AR76" s="27"/>
    </row>
    <row r="77" spans="2:44" s="1" customFormat="1" ht="6.9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 x14ac:dyDescent="0.2">
      <c r="B82" s="27"/>
      <c r="C82" s="16" t="s">
        <v>51</v>
      </c>
      <c r="AR82" s="27"/>
    </row>
    <row r="83" spans="1:91" s="1" customFormat="1" ht="6.95" customHeight="1" x14ac:dyDescent="0.2">
      <c r="B83" s="27"/>
      <c r="AR83" s="27"/>
    </row>
    <row r="84" spans="1:91" s="3" customFormat="1" ht="12" customHeight="1" x14ac:dyDescent="0.2">
      <c r="B84" s="43"/>
      <c r="C84" s="22" t="s">
        <v>13</v>
      </c>
      <c r="L84" s="3" t="str">
        <f>K5</f>
        <v>2024</v>
      </c>
      <c r="AR84" s="43"/>
    </row>
    <row r="85" spans="1:91" s="4" customFormat="1" ht="36.950000000000003" customHeight="1" x14ac:dyDescent="0.2">
      <c r="B85" s="44"/>
      <c r="C85" s="45" t="s">
        <v>16</v>
      </c>
      <c r="L85" s="165" t="str">
        <f>K6</f>
        <v>Revizní činnost elektrického zařízení SEE v obvodu OŘ Plzeň 2024</v>
      </c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R85" s="44"/>
    </row>
    <row r="86" spans="1:91" s="1" customFormat="1" ht="6.95" customHeight="1" x14ac:dyDescent="0.2">
      <c r="B86" s="27"/>
      <c r="AR86" s="27"/>
    </row>
    <row r="87" spans="1:91" s="1" customFormat="1" ht="12" customHeight="1" x14ac:dyDescent="0.2">
      <c r="B87" s="27"/>
      <c r="C87" s="22" t="s">
        <v>20</v>
      </c>
      <c r="L87" s="46" t="str">
        <f>IF(K8="","",K8)</f>
        <v xml:space="preserve"> </v>
      </c>
      <c r="AI87" s="22" t="s">
        <v>22</v>
      </c>
      <c r="AM87" s="143">
        <f>IF(AN8= "","",AN8)</f>
        <v>45226</v>
      </c>
      <c r="AN87" s="143"/>
      <c r="AR87" s="27"/>
    </row>
    <row r="88" spans="1:91" s="1" customFormat="1" ht="6.95" customHeight="1" x14ac:dyDescent="0.2">
      <c r="B88" s="27"/>
      <c r="AR88" s="27"/>
    </row>
    <row r="89" spans="1:91" s="1" customFormat="1" ht="15.2" customHeight="1" x14ac:dyDescent="0.2">
      <c r="B89" s="27"/>
      <c r="C89" s="22" t="s">
        <v>23</v>
      </c>
      <c r="L89" s="3" t="str">
        <f>IF(E11= "","",E11)</f>
        <v xml:space="preserve"> </v>
      </c>
      <c r="AI89" s="22" t="s">
        <v>28</v>
      </c>
      <c r="AM89" s="144" t="str">
        <f>IF(E17="","",E17)</f>
        <v/>
      </c>
      <c r="AN89" s="145"/>
      <c r="AO89" s="145"/>
      <c r="AP89" s="145"/>
      <c r="AR89" s="27"/>
      <c r="AS89" s="152" t="s">
        <v>52</v>
      </c>
      <c r="AT89" s="153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 x14ac:dyDescent="0.2">
      <c r="B90" s="27"/>
      <c r="C90" s="22" t="s">
        <v>26</v>
      </c>
      <c r="L90" s="3" t="str">
        <f>IF(E14= "Vyplň údaj","",E14)</f>
        <v/>
      </c>
      <c r="AI90" s="22" t="s">
        <v>30</v>
      </c>
      <c r="AM90" s="144" t="str">
        <f>IF(E20="","",E20)</f>
        <v/>
      </c>
      <c r="AN90" s="145"/>
      <c r="AO90" s="145"/>
      <c r="AP90" s="145"/>
      <c r="AR90" s="27"/>
      <c r="AS90" s="154"/>
      <c r="AT90" s="155"/>
      <c r="BD90" s="51"/>
    </row>
    <row r="91" spans="1:91" s="1" customFormat="1" ht="10.9" customHeight="1" x14ac:dyDescent="0.2">
      <c r="B91" s="27"/>
      <c r="AR91" s="27"/>
      <c r="AS91" s="154"/>
      <c r="AT91" s="155"/>
      <c r="BD91" s="51"/>
    </row>
    <row r="92" spans="1:91" s="1" customFormat="1" ht="29.25" customHeight="1" x14ac:dyDescent="0.2">
      <c r="B92" s="27"/>
      <c r="C92" s="180" t="s">
        <v>53</v>
      </c>
      <c r="D92" s="147"/>
      <c r="E92" s="147"/>
      <c r="F92" s="147"/>
      <c r="G92" s="147"/>
      <c r="H92" s="52"/>
      <c r="I92" s="146" t="s">
        <v>54</v>
      </c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  <c r="AF92" s="147"/>
      <c r="AG92" s="151" t="s">
        <v>55</v>
      </c>
      <c r="AH92" s="147"/>
      <c r="AI92" s="147"/>
      <c r="AJ92" s="147"/>
      <c r="AK92" s="147"/>
      <c r="AL92" s="147"/>
      <c r="AM92" s="147"/>
      <c r="AN92" s="146" t="s">
        <v>56</v>
      </c>
      <c r="AO92" s="147"/>
      <c r="AP92" s="148"/>
      <c r="AQ92" s="53" t="s">
        <v>57</v>
      </c>
      <c r="AR92" s="27"/>
      <c r="AS92" s="54" t="s">
        <v>58</v>
      </c>
      <c r="AT92" s="55" t="s">
        <v>59</v>
      </c>
      <c r="AU92" s="55" t="s">
        <v>60</v>
      </c>
      <c r="AV92" s="55" t="s">
        <v>61</v>
      </c>
      <c r="AW92" s="55" t="s">
        <v>62</v>
      </c>
      <c r="AX92" s="55" t="s">
        <v>63</v>
      </c>
      <c r="AY92" s="55" t="s">
        <v>64</v>
      </c>
      <c r="AZ92" s="55" t="s">
        <v>65</v>
      </c>
      <c r="BA92" s="55" t="s">
        <v>66</v>
      </c>
      <c r="BB92" s="55" t="s">
        <v>67</v>
      </c>
      <c r="BC92" s="55" t="s">
        <v>68</v>
      </c>
      <c r="BD92" s="56" t="s">
        <v>69</v>
      </c>
    </row>
    <row r="93" spans="1:91" s="1" customFormat="1" ht="10.9" customHeight="1" x14ac:dyDescent="0.2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 x14ac:dyDescent="0.2">
      <c r="B94" s="58"/>
      <c r="C94" s="59" t="s">
        <v>70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56">
        <f>ROUND(SUM(AG95:AG104),2)</f>
        <v>0</v>
      </c>
      <c r="AH94" s="156"/>
      <c r="AI94" s="156"/>
      <c r="AJ94" s="156"/>
      <c r="AK94" s="156"/>
      <c r="AL94" s="156"/>
      <c r="AM94" s="156"/>
      <c r="AN94" s="157">
        <f t="shared" ref="AN94:AN104" si="0">SUM(AG94,AT94)</f>
        <v>0</v>
      </c>
      <c r="AO94" s="157"/>
      <c r="AP94" s="157"/>
      <c r="AQ94" s="62" t="s">
        <v>1</v>
      </c>
      <c r="AR94" s="58"/>
      <c r="AS94" s="63">
        <f>ROUND(SUM(AS95:AS104),2)</f>
        <v>0</v>
      </c>
      <c r="AT94" s="64">
        <f t="shared" ref="AT94:AT104" si="1">ROUND(SUM(AV94:AW94),2)</f>
        <v>0</v>
      </c>
      <c r="AU94" s="65">
        <f>ROUND(SUM(AU95:AU104),5)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ROUND(SUM(AZ95:AZ104),2)</f>
        <v>0</v>
      </c>
      <c r="BA94" s="64">
        <f>ROUND(SUM(BA95:BA104),2)</f>
        <v>0</v>
      </c>
      <c r="BB94" s="64">
        <f>ROUND(SUM(BB95:BB104),2)</f>
        <v>0</v>
      </c>
      <c r="BC94" s="64">
        <f>ROUND(SUM(BC95:BC104),2)</f>
        <v>0</v>
      </c>
      <c r="BD94" s="66">
        <f>ROUND(SUM(BD95:BD104),2)</f>
        <v>0</v>
      </c>
      <c r="BS94" s="67" t="s">
        <v>71</v>
      </c>
      <c r="BT94" s="67" t="s">
        <v>72</v>
      </c>
      <c r="BU94" s="68" t="s">
        <v>73</v>
      </c>
      <c r="BV94" s="67" t="s">
        <v>74</v>
      </c>
      <c r="BW94" s="67" t="s">
        <v>4</v>
      </c>
      <c r="BX94" s="67" t="s">
        <v>75</v>
      </c>
      <c r="CL94" s="67" t="s">
        <v>1</v>
      </c>
    </row>
    <row r="95" spans="1:91" s="6" customFormat="1" ht="16.5" customHeight="1" x14ac:dyDescent="0.2">
      <c r="A95" s="69" t="s">
        <v>76</v>
      </c>
      <c r="B95" s="70"/>
      <c r="C95" s="71"/>
      <c r="D95" s="179" t="s">
        <v>77</v>
      </c>
      <c r="E95" s="179"/>
      <c r="F95" s="179"/>
      <c r="G95" s="179"/>
      <c r="H95" s="179"/>
      <c r="I95" s="72"/>
      <c r="J95" s="179" t="s">
        <v>78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41">
        <f>'01 - Prohlídky oblast Plzeň'!J30</f>
        <v>0</v>
      </c>
      <c r="AH95" s="142"/>
      <c r="AI95" s="142"/>
      <c r="AJ95" s="142"/>
      <c r="AK95" s="142"/>
      <c r="AL95" s="142"/>
      <c r="AM95" s="142"/>
      <c r="AN95" s="141">
        <f t="shared" si="0"/>
        <v>0</v>
      </c>
      <c r="AO95" s="142"/>
      <c r="AP95" s="142"/>
      <c r="AQ95" s="73" t="s">
        <v>79</v>
      </c>
      <c r="AR95" s="70"/>
      <c r="AS95" s="74">
        <v>0</v>
      </c>
      <c r="AT95" s="75">
        <f t="shared" si="1"/>
        <v>0</v>
      </c>
      <c r="AU95" s="76">
        <f>'01 - Prohlídky oblast Plzeň'!P117</f>
        <v>0</v>
      </c>
      <c r="AV95" s="75">
        <f>'01 - Prohlídky oblast Plzeň'!J33</f>
        <v>0</v>
      </c>
      <c r="AW95" s="75">
        <f>'01 - Prohlídky oblast Plzeň'!J34</f>
        <v>0</v>
      </c>
      <c r="AX95" s="75">
        <f>'01 - Prohlídky oblast Plzeň'!J35</f>
        <v>0</v>
      </c>
      <c r="AY95" s="75">
        <f>'01 - Prohlídky oblast Plzeň'!J36</f>
        <v>0</v>
      </c>
      <c r="AZ95" s="75">
        <f>'01 - Prohlídky oblast Plzeň'!F33</f>
        <v>0</v>
      </c>
      <c r="BA95" s="75">
        <f>'01 - Prohlídky oblast Plzeň'!F34</f>
        <v>0</v>
      </c>
      <c r="BB95" s="75">
        <f>'01 - Prohlídky oblast Plzeň'!F35</f>
        <v>0</v>
      </c>
      <c r="BC95" s="75">
        <f>'01 - Prohlídky oblast Plzeň'!F36</f>
        <v>0</v>
      </c>
      <c r="BD95" s="77">
        <f>'01 - Prohlídky oblast Plzeň'!F37</f>
        <v>0</v>
      </c>
      <c r="BT95" s="78" t="s">
        <v>80</v>
      </c>
      <c r="BV95" s="78" t="s">
        <v>74</v>
      </c>
      <c r="BW95" s="78" t="s">
        <v>81</v>
      </c>
      <c r="BX95" s="78" t="s">
        <v>4</v>
      </c>
      <c r="CL95" s="78" t="s">
        <v>1</v>
      </c>
      <c r="CM95" s="78" t="s">
        <v>82</v>
      </c>
    </row>
    <row r="96" spans="1:91" s="6" customFormat="1" ht="16.5" customHeight="1" x14ac:dyDescent="0.2">
      <c r="A96" s="69" t="s">
        <v>76</v>
      </c>
      <c r="B96" s="70"/>
      <c r="C96" s="71"/>
      <c r="D96" s="179" t="s">
        <v>83</v>
      </c>
      <c r="E96" s="179"/>
      <c r="F96" s="179"/>
      <c r="G96" s="179"/>
      <c r="H96" s="179"/>
      <c r="I96" s="72"/>
      <c r="J96" s="179" t="s">
        <v>84</v>
      </c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41">
        <f>'02 - Prohlídky oblast Čes...'!J30</f>
        <v>0</v>
      </c>
      <c r="AH96" s="142"/>
      <c r="AI96" s="142"/>
      <c r="AJ96" s="142"/>
      <c r="AK96" s="142"/>
      <c r="AL96" s="142"/>
      <c r="AM96" s="142"/>
      <c r="AN96" s="141">
        <f t="shared" si="0"/>
        <v>0</v>
      </c>
      <c r="AO96" s="142"/>
      <c r="AP96" s="142"/>
      <c r="AQ96" s="73" t="s">
        <v>79</v>
      </c>
      <c r="AR96" s="70"/>
      <c r="AS96" s="74">
        <v>0</v>
      </c>
      <c r="AT96" s="75">
        <f t="shared" si="1"/>
        <v>0</v>
      </c>
      <c r="AU96" s="76">
        <f>'02 - Prohlídky oblast Čes...'!P117</f>
        <v>0</v>
      </c>
      <c r="AV96" s="75">
        <f>'02 - Prohlídky oblast Čes...'!J33</f>
        <v>0</v>
      </c>
      <c r="AW96" s="75">
        <f>'02 - Prohlídky oblast Čes...'!J34</f>
        <v>0</v>
      </c>
      <c r="AX96" s="75">
        <f>'02 - Prohlídky oblast Čes...'!J35</f>
        <v>0</v>
      </c>
      <c r="AY96" s="75">
        <f>'02 - Prohlídky oblast Čes...'!J36</f>
        <v>0</v>
      </c>
      <c r="AZ96" s="75">
        <f>'02 - Prohlídky oblast Čes...'!F33</f>
        <v>0</v>
      </c>
      <c r="BA96" s="75">
        <f>'02 - Prohlídky oblast Čes...'!F34</f>
        <v>0</v>
      </c>
      <c r="BB96" s="75">
        <f>'02 - Prohlídky oblast Čes...'!F35</f>
        <v>0</v>
      </c>
      <c r="BC96" s="75">
        <f>'02 - Prohlídky oblast Čes...'!F36</f>
        <v>0</v>
      </c>
      <c r="BD96" s="77">
        <f>'02 - Prohlídky oblast Čes...'!F37</f>
        <v>0</v>
      </c>
      <c r="BT96" s="78" t="s">
        <v>80</v>
      </c>
      <c r="BV96" s="78" t="s">
        <v>74</v>
      </c>
      <c r="BW96" s="78" t="s">
        <v>85</v>
      </c>
      <c r="BX96" s="78" t="s">
        <v>4</v>
      </c>
      <c r="CL96" s="78" t="s">
        <v>1</v>
      </c>
      <c r="CM96" s="78" t="s">
        <v>82</v>
      </c>
    </row>
    <row r="97" spans="1:91" s="6" customFormat="1" ht="16.5" customHeight="1" x14ac:dyDescent="0.2">
      <c r="A97" s="69" t="s">
        <v>76</v>
      </c>
      <c r="B97" s="70"/>
      <c r="C97" s="71"/>
      <c r="D97" s="179" t="s">
        <v>86</v>
      </c>
      <c r="E97" s="179"/>
      <c r="F97" s="179"/>
      <c r="G97" s="179"/>
      <c r="H97" s="179"/>
      <c r="I97" s="72"/>
      <c r="J97" s="179" t="s">
        <v>87</v>
      </c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41">
        <f>'03 - Revize OE Plzeň'!J30</f>
        <v>0</v>
      </c>
      <c r="AH97" s="142"/>
      <c r="AI97" s="142"/>
      <c r="AJ97" s="142"/>
      <c r="AK97" s="142"/>
      <c r="AL97" s="142"/>
      <c r="AM97" s="142"/>
      <c r="AN97" s="141">
        <f t="shared" si="0"/>
        <v>0</v>
      </c>
      <c r="AO97" s="142"/>
      <c r="AP97" s="142"/>
      <c r="AQ97" s="73" t="s">
        <v>79</v>
      </c>
      <c r="AR97" s="70"/>
      <c r="AS97" s="74">
        <v>0</v>
      </c>
      <c r="AT97" s="75">
        <f t="shared" si="1"/>
        <v>0</v>
      </c>
      <c r="AU97" s="76">
        <f>'03 - Revize OE Plzeň'!P117</f>
        <v>0</v>
      </c>
      <c r="AV97" s="75">
        <f>'03 - Revize OE Plzeň'!J33</f>
        <v>0</v>
      </c>
      <c r="AW97" s="75">
        <f>'03 - Revize OE Plzeň'!J34</f>
        <v>0</v>
      </c>
      <c r="AX97" s="75">
        <f>'03 - Revize OE Plzeň'!J35</f>
        <v>0</v>
      </c>
      <c r="AY97" s="75">
        <f>'03 - Revize OE Plzeň'!J36</f>
        <v>0</v>
      </c>
      <c r="AZ97" s="75">
        <f>'03 - Revize OE Plzeň'!F33</f>
        <v>0</v>
      </c>
      <c r="BA97" s="75">
        <f>'03 - Revize OE Plzeň'!F34</f>
        <v>0</v>
      </c>
      <c r="BB97" s="75">
        <f>'03 - Revize OE Plzeň'!F35</f>
        <v>0</v>
      </c>
      <c r="BC97" s="75">
        <f>'03 - Revize OE Plzeň'!F36</f>
        <v>0</v>
      </c>
      <c r="BD97" s="77">
        <f>'03 - Revize OE Plzeň'!F37</f>
        <v>0</v>
      </c>
      <c r="BT97" s="78" t="s">
        <v>80</v>
      </c>
      <c r="BV97" s="78" t="s">
        <v>74</v>
      </c>
      <c r="BW97" s="78" t="s">
        <v>88</v>
      </c>
      <c r="BX97" s="78" t="s">
        <v>4</v>
      </c>
      <c r="CL97" s="78" t="s">
        <v>1</v>
      </c>
      <c r="CM97" s="78" t="s">
        <v>82</v>
      </c>
    </row>
    <row r="98" spans="1:91" s="6" customFormat="1" ht="16.5" customHeight="1" x14ac:dyDescent="0.2">
      <c r="A98" s="69" t="s">
        <v>76</v>
      </c>
      <c r="B98" s="70"/>
      <c r="C98" s="71"/>
      <c r="D98" s="179" t="s">
        <v>89</v>
      </c>
      <c r="E98" s="179"/>
      <c r="F98" s="179"/>
      <c r="G98" s="179"/>
      <c r="H98" s="179"/>
      <c r="I98" s="72"/>
      <c r="J98" s="179" t="s">
        <v>90</v>
      </c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41">
        <f>'04 - Revize OE Klatovy'!J30</f>
        <v>0</v>
      </c>
      <c r="AH98" s="142"/>
      <c r="AI98" s="142"/>
      <c r="AJ98" s="142"/>
      <c r="AK98" s="142"/>
      <c r="AL98" s="142"/>
      <c r="AM98" s="142"/>
      <c r="AN98" s="141">
        <f t="shared" si="0"/>
        <v>0</v>
      </c>
      <c r="AO98" s="142"/>
      <c r="AP98" s="142"/>
      <c r="AQ98" s="73" t="s">
        <v>79</v>
      </c>
      <c r="AR98" s="70"/>
      <c r="AS98" s="74">
        <v>0</v>
      </c>
      <c r="AT98" s="75">
        <f t="shared" si="1"/>
        <v>0</v>
      </c>
      <c r="AU98" s="76">
        <f>'04 - Revize OE Klatovy'!P117</f>
        <v>0</v>
      </c>
      <c r="AV98" s="75">
        <f>'04 - Revize OE Klatovy'!J33</f>
        <v>0</v>
      </c>
      <c r="AW98" s="75">
        <f>'04 - Revize OE Klatovy'!J34</f>
        <v>0</v>
      </c>
      <c r="AX98" s="75">
        <f>'04 - Revize OE Klatovy'!J35</f>
        <v>0</v>
      </c>
      <c r="AY98" s="75">
        <f>'04 - Revize OE Klatovy'!J36</f>
        <v>0</v>
      </c>
      <c r="AZ98" s="75">
        <f>'04 - Revize OE Klatovy'!F33</f>
        <v>0</v>
      </c>
      <c r="BA98" s="75">
        <f>'04 - Revize OE Klatovy'!F34</f>
        <v>0</v>
      </c>
      <c r="BB98" s="75">
        <f>'04 - Revize OE Klatovy'!F35</f>
        <v>0</v>
      </c>
      <c r="BC98" s="75">
        <f>'04 - Revize OE Klatovy'!F36</f>
        <v>0</v>
      </c>
      <c r="BD98" s="77">
        <f>'04 - Revize OE Klatovy'!F37</f>
        <v>0</v>
      </c>
      <c r="BT98" s="78" t="s">
        <v>80</v>
      </c>
      <c r="BV98" s="78" t="s">
        <v>74</v>
      </c>
      <c r="BW98" s="78" t="s">
        <v>91</v>
      </c>
      <c r="BX98" s="78" t="s">
        <v>4</v>
      </c>
      <c r="CL98" s="78" t="s">
        <v>1</v>
      </c>
      <c r="CM98" s="78" t="s">
        <v>82</v>
      </c>
    </row>
    <row r="99" spans="1:91" s="6" customFormat="1" ht="16.5" customHeight="1" x14ac:dyDescent="0.2">
      <c r="A99" s="69" t="s">
        <v>76</v>
      </c>
      <c r="B99" s="70"/>
      <c r="C99" s="71"/>
      <c r="D99" s="179" t="s">
        <v>92</v>
      </c>
      <c r="E99" s="179"/>
      <c r="F99" s="179"/>
      <c r="G99" s="179"/>
      <c r="H99" s="179"/>
      <c r="I99" s="72"/>
      <c r="J99" s="179" t="s">
        <v>93</v>
      </c>
      <c r="K99" s="179"/>
      <c r="L99" s="17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41">
        <f>'05 - Revize SNTZ Plzeň'!J30</f>
        <v>0</v>
      </c>
      <c r="AH99" s="142"/>
      <c r="AI99" s="142"/>
      <c r="AJ99" s="142"/>
      <c r="AK99" s="142"/>
      <c r="AL99" s="142"/>
      <c r="AM99" s="142"/>
      <c r="AN99" s="141">
        <f t="shared" si="0"/>
        <v>0</v>
      </c>
      <c r="AO99" s="142"/>
      <c r="AP99" s="142"/>
      <c r="AQ99" s="73" t="s">
        <v>79</v>
      </c>
      <c r="AR99" s="70"/>
      <c r="AS99" s="74">
        <v>0</v>
      </c>
      <c r="AT99" s="75">
        <f t="shared" si="1"/>
        <v>0</v>
      </c>
      <c r="AU99" s="76">
        <f>'05 - Revize SNTZ Plzeň'!P117</f>
        <v>0</v>
      </c>
      <c r="AV99" s="75">
        <f>'05 - Revize SNTZ Plzeň'!J33</f>
        <v>0</v>
      </c>
      <c r="AW99" s="75">
        <f>'05 - Revize SNTZ Plzeň'!J34</f>
        <v>0</v>
      </c>
      <c r="AX99" s="75">
        <f>'05 - Revize SNTZ Plzeň'!J35</f>
        <v>0</v>
      </c>
      <c r="AY99" s="75">
        <f>'05 - Revize SNTZ Plzeň'!J36</f>
        <v>0</v>
      </c>
      <c r="AZ99" s="75">
        <f>'05 - Revize SNTZ Plzeň'!F33</f>
        <v>0</v>
      </c>
      <c r="BA99" s="75">
        <f>'05 - Revize SNTZ Plzeň'!F34</f>
        <v>0</v>
      </c>
      <c r="BB99" s="75">
        <f>'05 - Revize SNTZ Plzeň'!F35</f>
        <v>0</v>
      </c>
      <c r="BC99" s="75">
        <f>'05 - Revize SNTZ Plzeň'!F36</f>
        <v>0</v>
      </c>
      <c r="BD99" s="77">
        <f>'05 - Revize SNTZ Plzeň'!F37</f>
        <v>0</v>
      </c>
      <c r="BT99" s="78" t="s">
        <v>80</v>
      </c>
      <c r="BV99" s="78" t="s">
        <v>74</v>
      </c>
      <c r="BW99" s="78" t="s">
        <v>94</v>
      </c>
      <c r="BX99" s="78" t="s">
        <v>4</v>
      </c>
      <c r="CL99" s="78" t="s">
        <v>1</v>
      </c>
      <c r="CM99" s="78" t="s">
        <v>82</v>
      </c>
    </row>
    <row r="100" spans="1:91" s="6" customFormat="1" ht="16.5" customHeight="1" x14ac:dyDescent="0.2">
      <c r="A100" s="69" t="s">
        <v>76</v>
      </c>
      <c r="B100" s="70"/>
      <c r="C100" s="71"/>
      <c r="D100" s="179" t="s">
        <v>95</v>
      </c>
      <c r="E100" s="179"/>
      <c r="F100" s="179"/>
      <c r="G100" s="179"/>
      <c r="H100" s="179"/>
      <c r="I100" s="72"/>
      <c r="J100" s="179" t="s">
        <v>96</v>
      </c>
      <c r="K100" s="179"/>
      <c r="L100" s="179"/>
      <c r="M100" s="179"/>
      <c r="N100" s="179"/>
      <c r="O100" s="179"/>
      <c r="P100" s="179"/>
      <c r="Q100" s="179"/>
      <c r="R100" s="179"/>
      <c r="S100" s="179"/>
      <c r="T100" s="179"/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41">
        <f>'06 - Revize OE České Budě...'!J30</f>
        <v>0</v>
      </c>
      <c r="AH100" s="142"/>
      <c r="AI100" s="142"/>
      <c r="AJ100" s="142"/>
      <c r="AK100" s="142"/>
      <c r="AL100" s="142"/>
      <c r="AM100" s="142"/>
      <c r="AN100" s="141">
        <f t="shared" si="0"/>
        <v>0</v>
      </c>
      <c r="AO100" s="142"/>
      <c r="AP100" s="142"/>
      <c r="AQ100" s="73" t="s">
        <v>79</v>
      </c>
      <c r="AR100" s="70"/>
      <c r="AS100" s="74">
        <v>0</v>
      </c>
      <c r="AT100" s="75">
        <f t="shared" si="1"/>
        <v>0</v>
      </c>
      <c r="AU100" s="76">
        <f>'06 - Revize OE České Budě...'!P117</f>
        <v>0</v>
      </c>
      <c r="AV100" s="75">
        <f>'06 - Revize OE České Budě...'!J33</f>
        <v>0</v>
      </c>
      <c r="AW100" s="75">
        <f>'06 - Revize OE České Budě...'!J34</f>
        <v>0</v>
      </c>
      <c r="AX100" s="75">
        <f>'06 - Revize OE České Budě...'!J35</f>
        <v>0</v>
      </c>
      <c r="AY100" s="75">
        <f>'06 - Revize OE České Budě...'!J36</f>
        <v>0</v>
      </c>
      <c r="AZ100" s="75">
        <f>'06 - Revize OE České Budě...'!F33</f>
        <v>0</v>
      </c>
      <c r="BA100" s="75">
        <f>'06 - Revize OE České Budě...'!F34</f>
        <v>0</v>
      </c>
      <c r="BB100" s="75">
        <f>'06 - Revize OE České Budě...'!F35</f>
        <v>0</v>
      </c>
      <c r="BC100" s="75">
        <f>'06 - Revize OE České Budě...'!F36</f>
        <v>0</v>
      </c>
      <c r="BD100" s="77">
        <f>'06 - Revize OE České Budě...'!F37</f>
        <v>0</v>
      </c>
      <c r="BT100" s="78" t="s">
        <v>80</v>
      </c>
      <c r="BV100" s="78" t="s">
        <v>74</v>
      </c>
      <c r="BW100" s="78" t="s">
        <v>97</v>
      </c>
      <c r="BX100" s="78" t="s">
        <v>4</v>
      </c>
      <c r="CL100" s="78" t="s">
        <v>1</v>
      </c>
      <c r="CM100" s="78" t="s">
        <v>82</v>
      </c>
    </row>
    <row r="101" spans="1:91" s="6" customFormat="1" ht="16.5" customHeight="1" x14ac:dyDescent="0.2">
      <c r="A101" s="69" t="s">
        <v>76</v>
      </c>
      <c r="B101" s="70"/>
      <c r="C101" s="71"/>
      <c r="D101" s="179" t="s">
        <v>98</v>
      </c>
      <c r="E101" s="179"/>
      <c r="F101" s="179"/>
      <c r="G101" s="179"/>
      <c r="H101" s="179"/>
      <c r="I101" s="72"/>
      <c r="J101" s="179" t="s">
        <v>99</v>
      </c>
      <c r="K101" s="179"/>
      <c r="L101" s="179"/>
      <c r="M101" s="179"/>
      <c r="N101" s="179"/>
      <c r="O101" s="179"/>
      <c r="P101" s="179"/>
      <c r="Q101" s="179"/>
      <c r="R101" s="179"/>
      <c r="S101" s="179"/>
      <c r="T101" s="179"/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41">
        <f>'07 - Revize OE Strakonice'!J30</f>
        <v>0</v>
      </c>
      <c r="AH101" s="142"/>
      <c r="AI101" s="142"/>
      <c r="AJ101" s="142"/>
      <c r="AK101" s="142"/>
      <c r="AL101" s="142"/>
      <c r="AM101" s="142"/>
      <c r="AN101" s="141">
        <f t="shared" si="0"/>
        <v>0</v>
      </c>
      <c r="AO101" s="142"/>
      <c r="AP101" s="142"/>
      <c r="AQ101" s="73" t="s">
        <v>79</v>
      </c>
      <c r="AR101" s="70"/>
      <c r="AS101" s="74">
        <v>0</v>
      </c>
      <c r="AT101" s="75">
        <f t="shared" si="1"/>
        <v>0</v>
      </c>
      <c r="AU101" s="76">
        <f>'07 - Revize OE Strakonice'!P117</f>
        <v>0</v>
      </c>
      <c r="AV101" s="75">
        <f>'07 - Revize OE Strakonice'!J33</f>
        <v>0</v>
      </c>
      <c r="AW101" s="75">
        <f>'07 - Revize OE Strakonice'!J34</f>
        <v>0</v>
      </c>
      <c r="AX101" s="75">
        <f>'07 - Revize OE Strakonice'!J35</f>
        <v>0</v>
      </c>
      <c r="AY101" s="75">
        <f>'07 - Revize OE Strakonice'!J36</f>
        <v>0</v>
      </c>
      <c r="AZ101" s="75">
        <f>'07 - Revize OE Strakonice'!F33</f>
        <v>0</v>
      </c>
      <c r="BA101" s="75">
        <f>'07 - Revize OE Strakonice'!F34</f>
        <v>0</v>
      </c>
      <c r="BB101" s="75">
        <f>'07 - Revize OE Strakonice'!F35</f>
        <v>0</v>
      </c>
      <c r="BC101" s="75">
        <f>'07 - Revize OE Strakonice'!F36</f>
        <v>0</v>
      </c>
      <c r="BD101" s="77">
        <f>'07 - Revize OE Strakonice'!F37</f>
        <v>0</v>
      </c>
      <c r="BT101" s="78" t="s">
        <v>80</v>
      </c>
      <c r="BV101" s="78" t="s">
        <v>74</v>
      </c>
      <c r="BW101" s="78" t="s">
        <v>100</v>
      </c>
      <c r="BX101" s="78" t="s">
        <v>4</v>
      </c>
      <c r="CL101" s="78" t="s">
        <v>1</v>
      </c>
      <c r="CM101" s="78" t="s">
        <v>82</v>
      </c>
    </row>
    <row r="102" spans="1:91" s="6" customFormat="1" ht="16.5" customHeight="1" x14ac:dyDescent="0.2">
      <c r="A102" s="69" t="s">
        <v>76</v>
      </c>
      <c r="B102" s="70"/>
      <c r="C102" s="71"/>
      <c r="D102" s="179" t="s">
        <v>101</v>
      </c>
      <c r="E102" s="179"/>
      <c r="F102" s="179"/>
      <c r="G102" s="179"/>
      <c r="H102" s="179"/>
      <c r="I102" s="72"/>
      <c r="J102" s="179" t="s">
        <v>102</v>
      </c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79"/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9"/>
      <c r="AG102" s="141">
        <f>'08 - Revize OE Veselí nad...'!J30</f>
        <v>0</v>
      </c>
      <c r="AH102" s="142"/>
      <c r="AI102" s="142"/>
      <c r="AJ102" s="142"/>
      <c r="AK102" s="142"/>
      <c r="AL102" s="142"/>
      <c r="AM102" s="142"/>
      <c r="AN102" s="141">
        <f t="shared" si="0"/>
        <v>0</v>
      </c>
      <c r="AO102" s="142"/>
      <c r="AP102" s="142"/>
      <c r="AQ102" s="73" t="s">
        <v>79</v>
      </c>
      <c r="AR102" s="70"/>
      <c r="AS102" s="74">
        <v>0</v>
      </c>
      <c r="AT102" s="75">
        <f t="shared" si="1"/>
        <v>0</v>
      </c>
      <c r="AU102" s="76">
        <f>'08 - Revize OE Veselí nad...'!P117</f>
        <v>0</v>
      </c>
      <c r="AV102" s="75">
        <f>'08 - Revize OE Veselí nad...'!J33</f>
        <v>0</v>
      </c>
      <c r="AW102" s="75">
        <f>'08 - Revize OE Veselí nad...'!J34</f>
        <v>0</v>
      </c>
      <c r="AX102" s="75">
        <f>'08 - Revize OE Veselí nad...'!J35</f>
        <v>0</v>
      </c>
      <c r="AY102" s="75">
        <f>'08 - Revize OE Veselí nad...'!J36</f>
        <v>0</v>
      </c>
      <c r="AZ102" s="75">
        <f>'08 - Revize OE Veselí nad...'!F33</f>
        <v>0</v>
      </c>
      <c r="BA102" s="75">
        <f>'08 - Revize OE Veselí nad...'!F34</f>
        <v>0</v>
      </c>
      <c r="BB102" s="75">
        <f>'08 - Revize OE Veselí nad...'!F35</f>
        <v>0</v>
      </c>
      <c r="BC102" s="75">
        <f>'08 - Revize OE Veselí nad...'!F36</f>
        <v>0</v>
      </c>
      <c r="BD102" s="77">
        <f>'08 - Revize OE Veselí nad...'!F37</f>
        <v>0</v>
      </c>
      <c r="BT102" s="78" t="s">
        <v>80</v>
      </c>
      <c r="BV102" s="78" t="s">
        <v>74</v>
      </c>
      <c r="BW102" s="78" t="s">
        <v>103</v>
      </c>
      <c r="BX102" s="78" t="s">
        <v>4</v>
      </c>
      <c r="CL102" s="78" t="s">
        <v>1</v>
      </c>
      <c r="CM102" s="78" t="s">
        <v>82</v>
      </c>
    </row>
    <row r="103" spans="1:91" s="6" customFormat="1" ht="16.5" customHeight="1" x14ac:dyDescent="0.2">
      <c r="A103" s="69" t="s">
        <v>76</v>
      </c>
      <c r="B103" s="70"/>
      <c r="C103" s="71"/>
      <c r="D103" s="179" t="s">
        <v>104</v>
      </c>
      <c r="E103" s="179"/>
      <c r="F103" s="179"/>
      <c r="G103" s="179"/>
      <c r="H103" s="179"/>
      <c r="I103" s="72"/>
      <c r="J103" s="179" t="s">
        <v>105</v>
      </c>
      <c r="K103" s="179"/>
      <c r="L103" s="179"/>
      <c r="M103" s="179"/>
      <c r="N103" s="179"/>
      <c r="O103" s="179"/>
      <c r="P103" s="179"/>
      <c r="Q103" s="179"/>
      <c r="R103" s="179"/>
      <c r="S103" s="179"/>
      <c r="T103" s="179"/>
      <c r="U103" s="179"/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141">
        <f>'09 - Revize SPS oblast Plzeň'!J30</f>
        <v>0</v>
      </c>
      <c r="AH103" s="142"/>
      <c r="AI103" s="142"/>
      <c r="AJ103" s="142"/>
      <c r="AK103" s="142"/>
      <c r="AL103" s="142"/>
      <c r="AM103" s="142"/>
      <c r="AN103" s="141">
        <f t="shared" si="0"/>
        <v>0</v>
      </c>
      <c r="AO103" s="142"/>
      <c r="AP103" s="142"/>
      <c r="AQ103" s="73" t="s">
        <v>79</v>
      </c>
      <c r="AR103" s="70"/>
      <c r="AS103" s="74">
        <v>0</v>
      </c>
      <c r="AT103" s="75">
        <f t="shared" si="1"/>
        <v>0</v>
      </c>
      <c r="AU103" s="76">
        <f>'09 - Revize SPS oblast Plzeň'!P117</f>
        <v>0</v>
      </c>
      <c r="AV103" s="75">
        <f>'09 - Revize SPS oblast Plzeň'!J33</f>
        <v>0</v>
      </c>
      <c r="AW103" s="75">
        <f>'09 - Revize SPS oblast Plzeň'!J34</f>
        <v>0</v>
      </c>
      <c r="AX103" s="75">
        <f>'09 - Revize SPS oblast Plzeň'!J35</f>
        <v>0</v>
      </c>
      <c r="AY103" s="75">
        <f>'09 - Revize SPS oblast Plzeň'!J36</f>
        <v>0</v>
      </c>
      <c r="AZ103" s="75">
        <f>'09 - Revize SPS oblast Plzeň'!F33</f>
        <v>0</v>
      </c>
      <c r="BA103" s="75">
        <f>'09 - Revize SPS oblast Plzeň'!F34</f>
        <v>0</v>
      </c>
      <c r="BB103" s="75">
        <f>'09 - Revize SPS oblast Plzeň'!F35</f>
        <v>0</v>
      </c>
      <c r="BC103" s="75">
        <f>'09 - Revize SPS oblast Plzeň'!F36</f>
        <v>0</v>
      </c>
      <c r="BD103" s="77">
        <f>'09 - Revize SPS oblast Plzeň'!F37</f>
        <v>0</v>
      </c>
      <c r="BT103" s="78" t="s">
        <v>80</v>
      </c>
      <c r="BV103" s="78" t="s">
        <v>74</v>
      </c>
      <c r="BW103" s="78" t="s">
        <v>106</v>
      </c>
      <c r="BX103" s="78" t="s">
        <v>4</v>
      </c>
      <c r="CL103" s="78" t="s">
        <v>1</v>
      </c>
      <c r="CM103" s="78" t="s">
        <v>82</v>
      </c>
    </row>
    <row r="104" spans="1:91" s="6" customFormat="1" ht="16.5" customHeight="1" x14ac:dyDescent="0.2">
      <c r="A104" s="69" t="s">
        <v>76</v>
      </c>
      <c r="B104" s="70"/>
      <c r="C104" s="71"/>
      <c r="D104" s="179" t="s">
        <v>107</v>
      </c>
      <c r="E104" s="179"/>
      <c r="F104" s="179"/>
      <c r="G104" s="179"/>
      <c r="H104" s="179"/>
      <c r="I104" s="72"/>
      <c r="J104" s="179" t="s">
        <v>108</v>
      </c>
      <c r="K104" s="179"/>
      <c r="L104" s="179"/>
      <c r="M104" s="179"/>
      <c r="N104" s="179"/>
      <c r="O104" s="179"/>
      <c r="P104" s="179"/>
      <c r="Q104" s="179"/>
      <c r="R104" s="179"/>
      <c r="S104" s="179"/>
      <c r="T104" s="179"/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9"/>
      <c r="AG104" s="141">
        <f>'10 - Revize SPS oblast Če...'!J30</f>
        <v>0</v>
      </c>
      <c r="AH104" s="142"/>
      <c r="AI104" s="142"/>
      <c r="AJ104" s="142"/>
      <c r="AK104" s="142"/>
      <c r="AL104" s="142"/>
      <c r="AM104" s="142"/>
      <c r="AN104" s="141">
        <f t="shared" si="0"/>
        <v>0</v>
      </c>
      <c r="AO104" s="142"/>
      <c r="AP104" s="142"/>
      <c r="AQ104" s="73" t="s">
        <v>79</v>
      </c>
      <c r="AR104" s="70"/>
      <c r="AS104" s="79">
        <v>0</v>
      </c>
      <c r="AT104" s="80">
        <f t="shared" si="1"/>
        <v>0</v>
      </c>
      <c r="AU104" s="81">
        <f>'10 - Revize SPS oblast Če...'!P117</f>
        <v>0</v>
      </c>
      <c r="AV104" s="80">
        <f>'10 - Revize SPS oblast Če...'!J33</f>
        <v>0</v>
      </c>
      <c r="AW104" s="80">
        <f>'10 - Revize SPS oblast Če...'!J34</f>
        <v>0</v>
      </c>
      <c r="AX104" s="80">
        <f>'10 - Revize SPS oblast Če...'!J35</f>
        <v>0</v>
      </c>
      <c r="AY104" s="80">
        <f>'10 - Revize SPS oblast Če...'!J36</f>
        <v>0</v>
      </c>
      <c r="AZ104" s="80">
        <f>'10 - Revize SPS oblast Če...'!F33</f>
        <v>0</v>
      </c>
      <c r="BA104" s="80">
        <f>'10 - Revize SPS oblast Če...'!F34</f>
        <v>0</v>
      </c>
      <c r="BB104" s="80">
        <f>'10 - Revize SPS oblast Če...'!F35</f>
        <v>0</v>
      </c>
      <c r="BC104" s="80">
        <f>'10 - Revize SPS oblast Če...'!F36</f>
        <v>0</v>
      </c>
      <c r="BD104" s="82">
        <f>'10 - Revize SPS oblast Če...'!F37</f>
        <v>0</v>
      </c>
      <c r="BT104" s="78" t="s">
        <v>80</v>
      </c>
      <c r="BV104" s="78" t="s">
        <v>74</v>
      </c>
      <c r="BW104" s="78" t="s">
        <v>109</v>
      </c>
      <c r="BX104" s="78" t="s">
        <v>4</v>
      </c>
      <c r="CL104" s="78" t="s">
        <v>1</v>
      </c>
      <c r="CM104" s="78" t="s">
        <v>82</v>
      </c>
    </row>
    <row r="105" spans="1:91" s="1" customFormat="1" ht="30" customHeight="1" x14ac:dyDescent="0.2">
      <c r="B105" s="27"/>
      <c r="AR105" s="27"/>
    </row>
    <row r="106" spans="1:91" s="1" customFormat="1" ht="6.95" customHeight="1" x14ac:dyDescent="0.2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27"/>
    </row>
  </sheetData>
  <sheetProtection algorithmName="SHA-512" hashValue="WxYPigj1fs9EcAAfrFDOTC1jWpEwFAexJ3kS2TyevQsOKKKrd3woEFa1NjCW+qOTxF1IEnkmPoRVQ+WUR1G+JA==" saltValue="4VjqcGZVyuW6BZCioKqdnQ==" spinCount="100000" sheet="1" objects="1" scenarios="1"/>
  <mergeCells count="78"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AK30:AO30"/>
    <mergeCell ref="L30:P30"/>
    <mergeCell ref="W30:AE30"/>
    <mergeCell ref="D102:H102"/>
    <mergeCell ref="D103:H103"/>
    <mergeCell ref="D99:H99"/>
    <mergeCell ref="D100:H100"/>
    <mergeCell ref="D96:H96"/>
    <mergeCell ref="D97:H97"/>
    <mergeCell ref="L28:P28"/>
    <mergeCell ref="W28:AE28"/>
    <mergeCell ref="AK28:AO28"/>
    <mergeCell ref="W29:AE29"/>
    <mergeCell ref="L29:P29"/>
    <mergeCell ref="AK29:AO29"/>
    <mergeCell ref="K5:AJ5"/>
    <mergeCell ref="K6:AJ6"/>
    <mergeCell ref="E14:AJ14"/>
    <mergeCell ref="E23:AN23"/>
    <mergeCell ref="AK26:AO26"/>
    <mergeCell ref="L33:P33"/>
    <mergeCell ref="W33:AE33"/>
    <mergeCell ref="AK35:AO35"/>
    <mergeCell ref="X35:AB35"/>
    <mergeCell ref="L31:P31"/>
    <mergeCell ref="W31:AE31"/>
    <mergeCell ref="AK31:AO31"/>
    <mergeCell ref="AK32:AO32"/>
    <mergeCell ref="L32:P32"/>
    <mergeCell ref="W32:AE32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G94:AM94"/>
    <mergeCell ref="AN94:AP94"/>
    <mergeCell ref="AK33:AO33"/>
    <mergeCell ref="L85:AJ85"/>
    <mergeCell ref="BE5:BE3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</mergeCells>
  <hyperlinks>
    <hyperlink ref="A95" location="'01 - Prohlídky oblast Plzeň'!C2" display="/" xr:uid="{00000000-0004-0000-0000-000000000000}"/>
    <hyperlink ref="A96" location="'02 - Prohlídky oblast Čes...'!C2" display="/" xr:uid="{00000000-0004-0000-0000-000001000000}"/>
    <hyperlink ref="A97" location="'03 - Revize OE Plzeň'!C2" display="/" xr:uid="{00000000-0004-0000-0000-000002000000}"/>
    <hyperlink ref="A98" location="'04 - Revize OE Klatovy'!C2" display="/" xr:uid="{00000000-0004-0000-0000-000003000000}"/>
    <hyperlink ref="A99" location="'05 - Revize SNTZ Plzeň'!C2" display="/" xr:uid="{00000000-0004-0000-0000-000004000000}"/>
    <hyperlink ref="A100" location="'06 - Revize OE České Budě...'!C2" display="/" xr:uid="{00000000-0004-0000-0000-000005000000}"/>
    <hyperlink ref="A101" location="'07 - Revize OE Strakonice'!C2" display="/" xr:uid="{00000000-0004-0000-0000-000006000000}"/>
    <hyperlink ref="A102" location="'08 - Revize OE Veselí nad...'!C2" display="/" xr:uid="{00000000-0004-0000-0000-000007000000}"/>
    <hyperlink ref="A103" location="'09 - Revize SPS oblast Plzeň'!C2" display="/" xr:uid="{00000000-0004-0000-0000-000008000000}"/>
    <hyperlink ref="A104" location="'10 - Revize SPS oblast Če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31"/>
  <sheetViews>
    <sheetView showGridLines="0" workbookViewId="0">
      <selection activeCell="I129" activeCellId="5" sqref="I119 I121 I123 I125 I127 I1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106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317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ROUND((SUM(BE117:BE130)),  2)</f>
        <v>0</v>
      </c>
      <c r="I33" s="87">
        <v>0.21</v>
      </c>
      <c r="J33" s="86">
        <f>ROUND(((SUM(BE117:BE130))*I33),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ROUND((SUM(BF117:BF130)),  2)</f>
        <v>0</v>
      </c>
      <c r="I34" s="87">
        <v>0.15</v>
      </c>
      <c r="J34" s="86">
        <f>ROUND(((SUM(BF117:BF130))*I34),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ROUND((SUM(BG117:BG130)),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ROUND((SUM(BH117:BH130)),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ROUND((SUM(BI117:BI130)),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09 - Revize SPS oblast Plzeň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09 - Revize SPS oblast Plzeň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SUM(P119:P130)</f>
        <v>0</v>
      </c>
      <c r="R118" s="111">
        <f>SUM(R119:R130)</f>
        <v>0</v>
      </c>
      <c r="T118" s="112">
        <f>SUM(T119:T130)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SUM(BK119:BK130)</f>
        <v>0</v>
      </c>
    </row>
    <row r="119" spans="2:65" s="1" customFormat="1" ht="24.2" customHeight="1" x14ac:dyDescent="0.2">
      <c r="B119" s="27"/>
      <c r="C119" s="133" t="s">
        <v>80</v>
      </c>
      <c r="D119" s="133" t="s">
        <v>137</v>
      </c>
      <c r="E119" s="134" t="s">
        <v>318</v>
      </c>
      <c r="F119" s="135" t="s">
        <v>319</v>
      </c>
      <c r="G119" s="136" t="s">
        <v>140</v>
      </c>
      <c r="H119" s="137">
        <v>10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320</v>
      </c>
    </row>
    <row r="120" spans="2:65" s="1" customFormat="1" ht="117" x14ac:dyDescent="0.2">
      <c r="B120" s="27"/>
      <c r="D120" s="139" t="s">
        <v>144</v>
      </c>
      <c r="F120" s="140" t="s">
        <v>321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24.2" customHeight="1" x14ac:dyDescent="0.2">
      <c r="B121" s="27"/>
      <c r="C121" s="133" t="s">
        <v>82</v>
      </c>
      <c r="D121" s="133" t="s">
        <v>137</v>
      </c>
      <c r="E121" s="134" t="s">
        <v>322</v>
      </c>
      <c r="F121" s="135" t="s">
        <v>323</v>
      </c>
      <c r="G121" s="136" t="s">
        <v>140</v>
      </c>
      <c r="H121" s="137">
        <v>6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324</v>
      </c>
    </row>
    <row r="122" spans="2:65" s="1" customFormat="1" ht="87.75" x14ac:dyDescent="0.2">
      <c r="B122" s="27"/>
      <c r="D122" s="139" t="s">
        <v>144</v>
      </c>
      <c r="F122" s="140" t="s">
        <v>325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24.2" customHeight="1" x14ac:dyDescent="0.2">
      <c r="B123" s="27"/>
      <c r="C123" s="133" t="s">
        <v>146</v>
      </c>
      <c r="D123" s="133" t="s">
        <v>137</v>
      </c>
      <c r="E123" s="134" t="s">
        <v>326</v>
      </c>
      <c r="F123" s="135" t="s">
        <v>327</v>
      </c>
      <c r="G123" s="136" t="s">
        <v>140</v>
      </c>
      <c r="H123" s="137">
        <v>5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328</v>
      </c>
    </row>
    <row r="124" spans="2:65" s="1" customFormat="1" ht="68.25" x14ac:dyDescent="0.2">
      <c r="B124" s="27"/>
      <c r="D124" s="139" t="s">
        <v>144</v>
      </c>
      <c r="F124" s="140" t="s">
        <v>329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24.2" customHeight="1" x14ac:dyDescent="0.2">
      <c r="B125" s="27"/>
      <c r="C125" s="133" t="s">
        <v>134</v>
      </c>
      <c r="D125" s="133" t="s">
        <v>137</v>
      </c>
      <c r="E125" s="134" t="s">
        <v>330</v>
      </c>
      <c r="F125" s="135" t="s">
        <v>331</v>
      </c>
      <c r="G125" s="136" t="s">
        <v>140</v>
      </c>
      <c r="H125" s="137">
        <v>1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332</v>
      </c>
    </row>
    <row r="126" spans="2:65" s="1" customFormat="1" ht="29.25" x14ac:dyDescent="0.2">
      <c r="B126" s="27"/>
      <c r="D126" s="139" t="s">
        <v>144</v>
      </c>
      <c r="F126" s="140" t="s">
        <v>333</v>
      </c>
      <c r="L126" s="27"/>
      <c r="M126" s="123"/>
      <c r="T126" s="51"/>
      <c r="AT126" s="12" t="s">
        <v>144</v>
      </c>
      <c r="AU126" s="12" t="s">
        <v>80</v>
      </c>
    </row>
    <row r="127" spans="2:65" s="1" customFormat="1" ht="24.2" customHeight="1" x14ac:dyDescent="0.2">
      <c r="B127" s="27"/>
      <c r="C127" s="133" t="s">
        <v>168</v>
      </c>
      <c r="D127" s="133" t="s">
        <v>137</v>
      </c>
      <c r="E127" s="134" t="s">
        <v>334</v>
      </c>
      <c r="F127" s="135" t="s">
        <v>335</v>
      </c>
      <c r="G127" s="136" t="s">
        <v>140</v>
      </c>
      <c r="H127" s="137">
        <v>10</v>
      </c>
      <c r="I127" s="116"/>
      <c r="J127" s="138">
        <f>ROUND(I127*H127,2)</f>
        <v>0</v>
      </c>
      <c r="K127" s="115" t="s">
        <v>141</v>
      </c>
      <c r="L127" s="27"/>
      <c r="M127" s="117" t="s">
        <v>1</v>
      </c>
      <c r="N127" s="118" t="s">
        <v>37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142</v>
      </c>
      <c r="AT127" s="121" t="s">
        <v>137</v>
      </c>
      <c r="AU127" s="121" t="s">
        <v>80</v>
      </c>
      <c r="AY127" s="12" t="s">
        <v>135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80</v>
      </c>
      <c r="BK127" s="122">
        <f>ROUND(I127*H127,2)</f>
        <v>0</v>
      </c>
      <c r="BL127" s="12" t="s">
        <v>142</v>
      </c>
      <c r="BM127" s="121" t="s">
        <v>336</v>
      </c>
    </row>
    <row r="128" spans="2:65" s="1" customFormat="1" ht="126.75" x14ac:dyDescent="0.2">
      <c r="B128" s="27"/>
      <c r="D128" s="139" t="s">
        <v>144</v>
      </c>
      <c r="F128" s="140" t="s">
        <v>337</v>
      </c>
      <c r="L128" s="27"/>
      <c r="M128" s="123"/>
      <c r="T128" s="51"/>
      <c r="AT128" s="12" t="s">
        <v>144</v>
      </c>
      <c r="AU128" s="12" t="s">
        <v>80</v>
      </c>
    </row>
    <row r="129" spans="2:65" s="1" customFormat="1" ht="24.2" customHeight="1" x14ac:dyDescent="0.2">
      <c r="B129" s="27"/>
      <c r="C129" s="133" t="s">
        <v>136</v>
      </c>
      <c r="D129" s="133" t="s">
        <v>137</v>
      </c>
      <c r="E129" s="134" t="s">
        <v>338</v>
      </c>
      <c r="F129" s="135" t="s">
        <v>339</v>
      </c>
      <c r="G129" s="136" t="s">
        <v>140</v>
      </c>
      <c r="H129" s="137">
        <v>2</v>
      </c>
      <c r="I129" s="116"/>
      <c r="J129" s="138">
        <f>ROUND(I129*H129,2)</f>
        <v>0</v>
      </c>
      <c r="K129" s="115" t="s">
        <v>141</v>
      </c>
      <c r="L129" s="27"/>
      <c r="M129" s="117" t="s">
        <v>1</v>
      </c>
      <c r="N129" s="118" t="s">
        <v>37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142</v>
      </c>
      <c r="AT129" s="121" t="s">
        <v>137</v>
      </c>
      <c r="AU129" s="121" t="s">
        <v>80</v>
      </c>
      <c r="AY129" s="12" t="s">
        <v>135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80</v>
      </c>
      <c r="BK129" s="122">
        <f>ROUND(I129*H129,2)</f>
        <v>0</v>
      </c>
      <c r="BL129" s="12" t="s">
        <v>142</v>
      </c>
      <c r="BM129" s="121" t="s">
        <v>340</v>
      </c>
    </row>
    <row r="130" spans="2:65" s="1" customFormat="1" ht="39" x14ac:dyDescent="0.2">
      <c r="B130" s="27"/>
      <c r="D130" s="139" t="s">
        <v>144</v>
      </c>
      <c r="F130" s="140" t="s">
        <v>341</v>
      </c>
      <c r="L130" s="27"/>
      <c r="M130" s="124"/>
      <c r="N130" s="125"/>
      <c r="O130" s="125"/>
      <c r="P130" s="125"/>
      <c r="Q130" s="125"/>
      <c r="R130" s="125"/>
      <c r="S130" s="125"/>
      <c r="T130" s="126"/>
      <c r="AT130" s="12" t="s">
        <v>144</v>
      </c>
      <c r="AU130" s="12" t="s">
        <v>80</v>
      </c>
    </row>
    <row r="131" spans="2:65" s="1" customFormat="1" ht="6.95" customHeight="1" x14ac:dyDescent="0.2"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27"/>
    </row>
  </sheetData>
  <sheetProtection algorithmName="SHA-512" hashValue="Wz0dbowF4kBGkNjtmKVypIEQRoq4/yW5IXzkYdsbVcfjumvg052r+G8Yr6yfInirQg+pqZjuVg3lHKG1fgCbwg==" saltValue="k8/+b6B3xTqn7O3Njek9nQ==" spinCount="100000" sheet="1" objects="1" scenarios="1"/>
  <autoFilter ref="C116:K130" xr:uid="{00000000-0009-0000-0000-000009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7"/>
  <sheetViews>
    <sheetView showGridLines="0" workbookViewId="0">
      <selection activeCell="I125" activeCellId="3" sqref="I119 I121 I123 I12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16406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109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342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ROUND((SUM(BE117:BE126)),  2)</f>
        <v>0</v>
      </c>
      <c r="I33" s="87">
        <v>0.21</v>
      </c>
      <c r="J33" s="86">
        <f>ROUND(((SUM(BE117:BE126))*I33),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ROUND((SUM(BF117:BF126)),  2)</f>
        <v>0</v>
      </c>
      <c r="I34" s="87">
        <v>0.15</v>
      </c>
      <c r="J34" s="86">
        <f>ROUND(((SUM(BF117:BF126))*I34),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ROUND((SUM(BG117:BG126)),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ROUND((SUM(BH117:BH126)),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ROUND((SUM(BI117:BI126)),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10 - Revize SPS oblast Českéí Budějovice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10 - Revize SPS oblast Českéí Budějovice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SUM(P119:P126)</f>
        <v>0</v>
      </c>
      <c r="R118" s="111">
        <f>SUM(R119:R126)</f>
        <v>0</v>
      </c>
      <c r="T118" s="112">
        <f>SUM(T119:T126)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SUM(BK119:BK126)</f>
        <v>0</v>
      </c>
    </row>
    <row r="119" spans="2:65" s="1" customFormat="1" ht="24.2" customHeight="1" x14ac:dyDescent="0.2">
      <c r="B119" s="27"/>
      <c r="C119" s="133" t="s">
        <v>80</v>
      </c>
      <c r="D119" s="133" t="s">
        <v>137</v>
      </c>
      <c r="E119" s="134" t="s">
        <v>318</v>
      </c>
      <c r="F119" s="135" t="s">
        <v>319</v>
      </c>
      <c r="G119" s="136" t="s">
        <v>140</v>
      </c>
      <c r="H119" s="137">
        <v>8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343</v>
      </c>
    </row>
    <row r="120" spans="2:65" s="1" customFormat="1" ht="87.75" x14ac:dyDescent="0.2">
      <c r="B120" s="27"/>
      <c r="D120" s="139" t="s">
        <v>144</v>
      </c>
      <c r="F120" s="140" t="s">
        <v>344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24.2" customHeight="1" x14ac:dyDescent="0.2">
      <c r="B121" s="27"/>
      <c r="C121" s="133" t="s">
        <v>82</v>
      </c>
      <c r="D121" s="133" t="s">
        <v>137</v>
      </c>
      <c r="E121" s="134" t="s">
        <v>322</v>
      </c>
      <c r="F121" s="135" t="s">
        <v>323</v>
      </c>
      <c r="G121" s="136" t="s">
        <v>140</v>
      </c>
      <c r="H121" s="137">
        <v>7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345</v>
      </c>
    </row>
    <row r="122" spans="2:65" s="1" customFormat="1" ht="97.5" x14ac:dyDescent="0.2">
      <c r="B122" s="27"/>
      <c r="D122" s="139" t="s">
        <v>144</v>
      </c>
      <c r="F122" s="140" t="s">
        <v>346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24.2" customHeight="1" x14ac:dyDescent="0.2">
      <c r="B123" s="27"/>
      <c r="C123" s="133" t="s">
        <v>146</v>
      </c>
      <c r="D123" s="133" t="s">
        <v>137</v>
      </c>
      <c r="E123" s="134" t="s">
        <v>334</v>
      </c>
      <c r="F123" s="135" t="s">
        <v>335</v>
      </c>
      <c r="G123" s="136" t="s">
        <v>140</v>
      </c>
      <c r="H123" s="137">
        <v>3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347</v>
      </c>
    </row>
    <row r="124" spans="2:65" s="1" customFormat="1" ht="39" x14ac:dyDescent="0.2">
      <c r="B124" s="27"/>
      <c r="D124" s="139" t="s">
        <v>144</v>
      </c>
      <c r="F124" s="140" t="s">
        <v>348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24.2" customHeight="1" x14ac:dyDescent="0.2">
      <c r="B125" s="27"/>
      <c r="C125" s="133" t="s">
        <v>134</v>
      </c>
      <c r="D125" s="133" t="s">
        <v>137</v>
      </c>
      <c r="E125" s="134" t="s">
        <v>338</v>
      </c>
      <c r="F125" s="135" t="s">
        <v>339</v>
      </c>
      <c r="G125" s="136" t="s">
        <v>140</v>
      </c>
      <c r="H125" s="137">
        <v>8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349</v>
      </c>
    </row>
    <row r="126" spans="2:65" s="1" customFormat="1" ht="107.25" x14ac:dyDescent="0.2">
      <c r="B126" s="27"/>
      <c r="D126" s="139" t="s">
        <v>144</v>
      </c>
      <c r="F126" s="140" t="s">
        <v>350</v>
      </c>
      <c r="L126" s="27"/>
      <c r="M126" s="124"/>
      <c r="N126" s="125"/>
      <c r="O126" s="125"/>
      <c r="P126" s="125"/>
      <c r="Q126" s="125"/>
      <c r="R126" s="125"/>
      <c r="S126" s="125"/>
      <c r="T126" s="126"/>
      <c r="AT126" s="12" t="s">
        <v>144</v>
      </c>
      <c r="AU126" s="12" t="s">
        <v>80</v>
      </c>
    </row>
    <row r="127" spans="2:65" s="1" customFormat="1" ht="6.95" customHeight="1" x14ac:dyDescent="0.2"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27"/>
    </row>
  </sheetData>
  <sheetProtection algorithmName="SHA-512" hashValue="daW9afZy8mk7yKrkHPZgf0qrfl4gxxzw2CYnthaM5bXfmQl6fLycYHwF5ocdTsvJUCZETU3mrLzYclmvvxlRjg==" saltValue="2wxLyyZ49E5dMymh9k7Q5g==" spinCount="100000" sheet="1" objects="1" scenarios="1"/>
  <autoFilter ref="C116:K126" xr:uid="{00000000-0009-0000-0000-00000A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3"/>
  <sheetViews>
    <sheetView showGridLines="0" topLeftCell="A105" workbookViewId="0">
      <selection activeCell="F120" sqref="F12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16406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81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112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ROUND((SUM(BE117:BE132)),  2)</f>
        <v>0</v>
      </c>
      <c r="I33" s="87">
        <v>0.21</v>
      </c>
      <c r="J33" s="86">
        <f>ROUND(((SUM(BE117:BE132))*I33),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ROUND((SUM(BF117:BF132)),  2)</f>
        <v>0</v>
      </c>
      <c r="I34" s="87">
        <v>0.15</v>
      </c>
      <c r="J34" s="86">
        <f>ROUND(((SUM(BF117:BF132))*I34),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ROUND((SUM(BG117:BG132)),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ROUND((SUM(BH117:BH132)),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ROUND((SUM(BI117:BI132)),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01 - Prohlídky oblast Plzeň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01 - Prohlídky oblast Plzeň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SUM(P119:P132)</f>
        <v>0</v>
      </c>
      <c r="R118" s="111">
        <f>SUM(R119:R132)</f>
        <v>0</v>
      </c>
      <c r="T118" s="112">
        <f>SUM(T119:T132)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SUM(BK119:BK132)</f>
        <v>0</v>
      </c>
    </row>
    <row r="119" spans="2:65" s="1" customFormat="1" ht="24.2" customHeight="1" x14ac:dyDescent="0.2">
      <c r="B119" s="27"/>
      <c r="C119" s="133" t="s">
        <v>136</v>
      </c>
      <c r="D119" s="133" t="s">
        <v>137</v>
      </c>
      <c r="E119" s="134" t="s">
        <v>138</v>
      </c>
      <c r="F119" s="135" t="s">
        <v>139</v>
      </c>
      <c r="G119" s="136" t="s">
        <v>140</v>
      </c>
      <c r="H119" s="137">
        <v>2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143</v>
      </c>
    </row>
    <row r="120" spans="2:65" s="1" customFormat="1" ht="39" x14ac:dyDescent="0.2">
      <c r="B120" s="27"/>
      <c r="D120" s="139" t="s">
        <v>144</v>
      </c>
      <c r="F120" s="140" t="s">
        <v>145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33" customHeight="1" x14ac:dyDescent="0.2">
      <c r="B121" s="27"/>
      <c r="C121" s="133" t="s">
        <v>146</v>
      </c>
      <c r="D121" s="133" t="s">
        <v>137</v>
      </c>
      <c r="E121" s="134" t="s">
        <v>147</v>
      </c>
      <c r="F121" s="135" t="s">
        <v>148</v>
      </c>
      <c r="G121" s="136" t="s">
        <v>140</v>
      </c>
      <c r="H121" s="137">
        <v>2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149</v>
      </c>
    </row>
    <row r="122" spans="2:65" s="1" customFormat="1" ht="39" x14ac:dyDescent="0.2">
      <c r="B122" s="27"/>
      <c r="D122" s="139" t="s">
        <v>144</v>
      </c>
      <c r="F122" s="140" t="s">
        <v>150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37.9" customHeight="1" x14ac:dyDescent="0.2">
      <c r="B123" s="27"/>
      <c r="C123" s="133" t="s">
        <v>151</v>
      </c>
      <c r="D123" s="133" t="s">
        <v>137</v>
      </c>
      <c r="E123" s="134" t="s">
        <v>152</v>
      </c>
      <c r="F123" s="135" t="s">
        <v>153</v>
      </c>
      <c r="G123" s="136" t="s">
        <v>140</v>
      </c>
      <c r="H123" s="137">
        <v>1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154</v>
      </c>
    </row>
    <row r="124" spans="2:65" s="1" customFormat="1" ht="39" x14ac:dyDescent="0.2">
      <c r="B124" s="27"/>
      <c r="D124" s="139" t="s">
        <v>144</v>
      </c>
      <c r="F124" s="140" t="s">
        <v>155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24.2" customHeight="1" x14ac:dyDescent="0.2">
      <c r="B125" s="27"/>
      <c r="C125" s="133" t="s">
        <v>80</v>
      </c>
      <c r="D125" s="133" t="s">
        <v>137</v>
      </c>
      <c r="E125" s="134" t="s">
        <v>156</v>
      </c>
      <c r="F125" s="135" t="s">
        <v>157</v>
      </c>
      <c r="G125" s="136" t="s">
        <v>140</v>
      </c>
      <c r="H125" s="137">
        <v>1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158</v>
      </c>
    </row>
    <row r="126" spans="2:65" s="1" customFormat="1" ht="48.75" x14ac:dyDescent="0.2">
      <c r="B126" s="27"/>
      <c r="D126" s="139" t="s">
        <v>144</v>
      </c>
      <c r="F126" s="140" t="s">
        <v>159</v>
      </c>
      <c r="L126" s="27"/>
      <c r="M126" s="123"/>
      <c r="T126" s="51"/>
      <c r="AT126" s="12" t="s">
        <v>144</v>
      </c>
      <c r="AU126" s="12" t="s">
        <v>80</v>
      </c>
    </row>
    <row r="127" spans="2:65" s="1" customFormat="1" ht="24.2" customHeight="1" x14ac:dyDescent="0.2">
      <c r="B127" s="27"/>
      <c r="C127" s="133" t="s">
        <v>134</v>
      </c>
      <c r="D127" s="133" t="s">
        <v>137</v>
      </c>
      <c r="E127" s="134" t="s">
        <v>160</v>
      </c>
      <c r="F127" s="135" t="s">
        <v>161</v>
      </c>
      <c r="G127" s="136" t="s">
        <v>140</v>
      </c>
      <c r="H127" s="137">
        <v>1</v>
      </c>
      <c r="I127" s="116"/>
      <c r="J127" s="138">
        <f>ROUND(I127*H127,2)</f>
        <v>0</v>
      </c>
      <c r="K127" s="115" t="s">
        <v>141</v>
      </c>
      <c r="L127" s="27"/>
      <c r="M127" s="117" t="s">
        <v>1</v>
      </c>
      <c r="N127" s="118" t="s">
        <v>37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142</v>
      </c>
      <c r="AT127" s="121" t="s">
        <v>137</v>
      </c>
      <c r="AU127" s="121" t="s">
        <v>80</v>
      </c>
      <c r="AY127" s="12" t="s">
        <v>135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80</v>
      </c>
      <c r="BK127" s="122">
        <f>ROUND(I127*H127,2)</f>
        <v>0</v>
      </c>
      <c r="BL127" s="12" t="s">
        <v>142</v>
      </c>
      <c r="BM127" s="121" t="s">
        <v>162</v>
      </c>
    </row>
    <row r="128" spans="2:65" s="1" customFormat="1" ht="39" x14ac:dyDescent="0.2">
      <c r="B128" s="27"/>
      <c r="D128" s="139" t="s">
        <v>144</v>
      </c>
      <c r="F128" s="140" t="s">
        <v>163</v>
      </c>
      <c r="L128" s="27"/>
      <c r="M128" s="123"/>
      <c r="T128" s="51"/>
      <c r="AT128" s="12" t="s">
        <v>144</v>
      </c>
      <c r="AU128" s="12" t="s">
        <v>80</v>
      </c>
    </row>
    <row r="129" spans="2:65" s="1" customFormat="1" ht="24.2" customHeight="1" x14ac:dyDescent="0.2">
      <c r="B129" s="27"/>
      <c r="C129" s="133" t="s">
        <v>82</v>
      </c>
      <c r="D129" s="133" t="s">
        <v>137</v>
      </c>
      <c r="E129" s="134" t="s">
        <v>164</v>
      </c>
      <c r="F129" s="135" t="s">
        <v>165</v>
      </c>
      <c r="G129" s="136" t="s">
        <v>140</v>
      </c>
      <c r="H129" s="137">
        <v>11</v>
      </c>
      <c r="I129" s="116"/>
      <c r="J129" s="138">
        <f>ROUND(I129*H129,2)</f>
        <v>0</v>
      </c>
      <c r="K129" s="115" t="s">
        <v>141</v>
      </c>
      <c r="L129" s="27"/>
      <c r="M129" s="117" t="s">
        <v>1</v>
      </c>
      <c r="N129" s="118" t="s">
        <v>37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142</v>
      </c>
      <c r="AT129" s="121" t="s">
        <v>137</v>
      </c>
      <c r="AU129" s="121" t="s">
        <v>80</v>
      </c>
      <c r="AY129" s="12" t="s">
        <v>135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80</v>
      </c>
      <c r="BK129" s="122">
        <f>ROUND(I129*H129,2)</f>
        <v>0</v>
      </c>
      <c r="BL129" s="12" t="s">
        <v>142</v>
      </c>
      <c r="BM129" s="121" t="s">
        <v>166</v>
      </c>
    </row>
    <row r="130" spans="2:65" s="1" customFormat="1" ht="146.25" x14ac:dyDescent="0.2">
      <c r="B130" s="27"/>
      <c r="D130" s="139" t="s">
        <v>144</v>
      </c>
      <c r="F130" s="140" t="s">
        <v>167</v>
      </c>
      <c r="L130" s="27"/>
      <c r="M130" s="123"/>
      <c r="T130" s="51"/>
      <c r="AT130" s="12" t="s">
        <v>144</v>
      </c>
      <c r="AU130" s="12" t="s">
        <v>80</v>
      </c>
    </row>
    <row r="131" spans="2:65" s="1" customFormat="1" ht="24.2" customHeight="1" x14ac:dyDescent="0.2">
      <c r="B131" s="27"/>
      <c r="C131" s="133" t="s">
        <v>168</v>
      </c>
      <c r="D131" s="133" t="s">
        <v>137</v>
      </c>
      <c r="E131" s="134" t="s">
        <v>169</v>
      </c>
      <c r="F131" s="135" t="s">
        <v>170</v>
      </c>
      <c r="G131" s="136" t="s">
        <v>140</v>
      </c>
      <c r="H131" s="137">
        <v>1</v>
      </c>
      <c r="I131" s="116"/>
      <c r="J131" s="138">
        <f>ROUND(I131*H131,2)</f>
        <v>0</v>
      </c>
      <c r="K131" s="115" t="s">
        <v>141</v>
      </c>
      <c r="L131" s="27"/>
      <c r="M131" s="117" t="s">
        <v>1</v>
      </c>
      <c r="N131" s="118" t="s">
        <v>37</v>
      </c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AR131" s="121" t="s">
        <v>142</v>
      </c>
      <c r="AT131" s="121" t="s">
        <v>137</v>
      </c>
      <c r="AU131" s="121" t="s">
        <v>80</v>
      </c>
      <c r="AY131" s="12" t="s">
        <v>135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12" t="s">
        <v>80</v>
      </c>
      <c r="BK131" s="122">
        <f>ROUND(I131*H131,2)</f>
        <v>0</v>
      </c>
      <c r="BL131" s="12" t="s">
        <v>142</v>
      </c>
      <c r="BM131" s="121" t="s">
        <v>171</v>
      </c>
    </row>
    <row r="132" spans="2:65" s="1" customFormat="1" ht="29.25" x14ac:dyDescent="0.2">
      <c r="B132" s="27"/>
      <c r="D132" s="139" t="s">
        <v>144</v>
      </c>
      <c r="F132" s="140" t="s">
        <v>172</v>
      </c>
      <c r="L132" s="27"/>
      <c r="M132" s="124"/>
      <c r="N132" s="125"/>
      <c r="O132" s="125"/>
      <c r="P132" s="125"/>
      <c r="Q132" s="125"/>
      <c r="R132" s="125"/>
      <c r="S132" s="125"/>
      <c r="T132" s="126"/>
      <c r="AT132" s="12" t="s">
        <v>144</v>
      </c>
      <c r="AU132" s="12" t="s">
        <v>80</v>
      </c>
    </row>
    <row r="133" spans="2:65" s="1" customFormat="1" ht="6.95" customHeight="1" x14ac:dyDescent="0.2"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27"/>
    </row>
  </sheetData>
  <sheetProtection algorithmName="SHA-512" hashValue="eHoguy3euwBgapJq/qvo1HD4DFM2NTOdiB6ZkTZZqVrO+OGa9WPEPuQUlhdPcbcU0r+ndy5/taY4p8NMWyxaVg==" saltValue="0Qyz6c4eKg2U6oL+3OgZ0Q==" spinCount="100000" sheet="1" objects="1" scenarios="1"/>
  <autoFilter ref="C116:K132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3"/>
  <sheetViews>
    <sheetView showGridLines="0" topLeftCell="A2" workbookViewId="0">
      <selection activeCell="AA130" sqref="AA13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16406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85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173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ROUND((SUM(BE117:BE132)),  2)</f>
        <v>0</v>
      </c>
      <c r="I33" s="87">
        <v>0.21</v>
      </c>
      <c r="J33" s="86">
        <f>ROUND(((SUM(BE117:BE132))*I33),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ROUND((SUM(BF117:BF132)),  2)</f>
        <v>0</v>
      </c>
      <c r="I34" s="87">
        <v>0.15</v>
      </c>
      <c r="J34" s="86">
        <f>ROUND(((SUM(BF117:BF132))*I34),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ROUND((SUM(BG117:BG132)),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ROUND((SUM(BH117:BH132)),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ROUND((SUM(BI117:BI132)),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02 - Prohlídky oblast České Budějovice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02 - Prohlídky oblast České Budějovice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SUM(P119:P132)</f>
        <v>0</v>
      </c>
      <c r="R118" s="111">
        <f>SUM(R119:R132)</f>
        <v>0</v>
      </c>
      <c r="T118" s="112">
        <f>SUM(T119:T132)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SUM(BK119:BK132)</f>
        <v>0</v>
      </c>
    </row>
    <row r="119" spans="2:65" s="1" customFormat="1" ht="24.2" customHeight="1" x14ac:dyDescent="0.2">
      <c r="B119" s="27"/>
      <c r="C119" s="133" t="s">
        <v>80</v>
      </c>
      <c r="D119" s="133" t="s">
        <v>137</v>
      </c>
      <c r="E119" s="134" t="s">
        <v>138</v>
      </c>
      <c r="F119" s="135" t="s">
        <v>139</v>
      </c>
      <c r="G119" s="136" t="s">
        <v>140</v>
      </c>
      <c r="H119" s="137">
        <v>8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174</v>
      </c>
    </row>
    <row r="120" spans="2:65" s="1" customFormat="1" ht="87.75" x14ac:dyDescent="0.2">
      <c r="B120" s="27"/>
      <c r="D120" s="139" t="s">
        <v>144</v>
      </c>
      <c r="F120" s="140" t="s">
        <v>175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33" customHeight="1" x14ac:dyDescent="0.2">
      <c r="B121" s="27"/>
      <c r="C121" s="133" t="s">
        <v>82</v>
      </c>
      <c r="D121" s="133" t="s">
        <v>137</v>
      </c>
      <c r="E121" s="134" t="s">
        <v>147</v>
      </c>
      <c r="F121" s="135" t="s">
        <v>148</v>
      </c>
      <c r="G121" s="136" t="s">
        <v>140</v>
      </c>
      <c r="H121" s="137">
        <v>6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176</v>
      </c>
    </row>
    <row r="122" spans="2:65" s="1" customFormat="1" ht="68.25" x14ac:dyDescent="0.2">
      <c r="B122" s="27"/>
      <c r="D122" s="139" t="s">
        <v>144</v>
      </c>
      <c r="F122" s="140" t="s">
        <v>177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24.2" customHeight="1" x14ac:dyDescent="0.2">
      <c r="B123" s="27"/>
      <c r="C123" s="133" t="s">
        <v>146</v>
      </c>
      <c r="D123" s="133" t="s">
        <v>137</v>
      </c>
      <c r="E123" s="134" t="s">
        <v>164</v>
      </c>
      <c r="F123" s="135" t="s">
        <v>165</v>
      </c>
      <c r="G123" s="136" t="s">
        <v>140</v>
      </c>
      <c r="H123" s="137">
        <v>13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178</v>
      </c>
    </row>
    <row r="124" spans="2:65" s="1" customFormat="1" ht="136.5" x14ac:dyDescent="0.2">
      <c r="B124" s="27"/>
      <c r="D124" s="139" t="s">
        <v>144</v>
      </c>
      <c r="F124" s="140" t="s">
        <v>179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24.2" customHeight="1" x14ac:dyDescent="0.2">
      <c r="B125" s="27"/>
      <c r="C125" s="133" t="s">
        <v>134</v>
      </c>
      <c r="D125" s="133" t="s">
        <v>137</v>
      </c>
      <c r="E125" s="134" t="s">
        <v>180</v>
      </c>
      <c r="F125" s="135" t="s">
        <v>181</v>
      </c>
      <c r="G125" s="136" t="s">
        <v>140</v>
      </c>
      <c r="H125" s="137">
        <v>2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182</v>
      </c>
    </row>
    <row r="126" spans="2:65" s="1" customFormat="1" ht="68.25" x14ac:dyDescent="0.2">
      <c r="B126" s="27"/>
      <c r="D126" s="139" t="s">
        <v>144</v>
      </c>
      <c r="F126" s="140" t="s">
        <v>183</v>
      </c>
      <c r="L126" s="27"/>
      <c r="M126" s="123"/>
      <c r="T126" s="51"/>
      <c r="AT126" s="12" t="s">
        <v>144</v>
      </c>
      <c r="AU126" s="12" t="s">
        <v>80</v>
      </c>
    </row>
    <row r="127" spans="2:65" s="1" customFormat="1" ht="37.9" customHeight="1" x14ac:dyDescent="0.2">
      <c r="B127" s="27"/>
      <c r="C127" s="133" t="s">
        <v>168</v>
      </c>
      <c r="D127" s="133" t="s">
        <v>137</v>
      </c>
      <c r="E127" s="134" t="s">
        <v>152</v>
      </c>
      <c r="F127" s="135" t="s">
        <v>153</v>
      </c>
      <c r="G127" s="136" t="s">
        <v>140</v>
      </c>
      <c r="H127" s="137">
        <v>1</v>
      </c>
      <c r="I127" s="116"/>
      <c r="J127" s="138">
        <f>ROUND(I127*H127,2)</f>
        <v>0</v>
      </c>
      <c r="K127" s="115" t="s">
        <v>141</v>
      </c>
      <c r="L127" s="27"/>
      <c r="M127" s="117" t="s">
        <v>1</v>
      </c>
      <c r="N127" s="118" t="s">
        <v>37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142</v>
      </c>
      <c r="AT127" s="121" t="s">
        <v>137</v>
      </c>
      <c r="AU127" s="121" t="s">
        <v>80</v>
      </c>
      <c r="AY127" s="12" t="s">
        <v>135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80</v>
      </c>
      <c r="BK127" s="122">
        <f>ROUND(I127*H127,2)</f>
        <v>0</v>
      </c>
      <c r="BL127" s="12" t="s">
        <v>142</v>
      </c>
      <c r="BM127" s="121" t="s">
        <v>184</v>
      </c>
    </row>
    <row r="128" spans="2:65" s="1" customFormat="1" ht="39" x14ac:dyDescent="0.2">
      <c r="B128" s="27"/>
      <c r="D128" s="139" t="s">
        <v>144</v>
      </c>
      <c r="F128" s="140" t="s">
        <v>185</v>
      </c>
      <c r="L128" s="27"/>
      <c r="M128" s="123"/>
      <c r="T128" s="51"/>
      <c r="AT128" s="12" t="s">
        <v>144</v>
      </c>
      <c r="AU128" s="12" t="s">
        <v>80</v>
      </c>
    </row>
    <row r="129" spans="2:65" s="1" customFormat="1" ht="24.2" customHeight="1" x14ac:dyDescent="0.2">
      <c r="B129" s="27"/>
      <c r="C129" s="133" t="s">
        <v>136</v>
      </c>
      <c r="D129" s="133" t="s">
        <v>137</v>
      </c>
      <c r="E129" s="134" t="s">
        <v>160</v>
      </c>
      <c r="F129" s="135" t="s">
        <v>161</v>
      </c>
      <c r="G129" s="136" t="s">
        <v>140</v>
      </c>
      <c r="H129" s="137">
        <v>3</v>
      </c>
      <c r="I129" s="116"/>
      <c r="J129" s="138">
        <f>ROUND(I129*H129,2)</f>
        <v>0</v>
      </c>
      <c r="K129" s="115" t="s">
        <v>141</v>
      </c>
      <c r="L129" s="27"/>
      <c r="M129" s="117" t="s">
        <v>1</v>
      </c>
      <c r="N129" s="118" t="s">
        <v>37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142</v>
      </c>
      <c r="AT129" s="121" t="s">
        <v>137</v>
      </c>
      <c r="AU129" s="121" t="s">
        <v>80</v>
      </c>
      <c r="AY129" s="12" t="s">
        <v>135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80</v>
      </c>
      <c r="BK129" s="122">
        <f>ROUND(I129*H129,2)</f>
        <v>0</v>
      </c>
      <c r="BL129" s="12" t="s">
        <v>142</v>
      </c>
      <c r="BM129" s="121" t="s">
        <v>186</v>
      </c>
    </row>
    <row r="130" spans="2:65" s="1" customFormat="1" ht="48.75" x14ac:dyDescent="0.2">
      <c r="B130" s="27"/>
      <c r="D130" s="139" t="s">
        <v>144</v>
      </c>
      <c r="F130" s="140" t="s">
        <v>187</v>
      </c>
      <c r="L130" s="27"/>
      <c r="M130" s="123"/>
      <c r="T130" s="51"/>
      <c r="AT130" s="12" t="s">
        <v>144</v>
      </c>
      <c r="AU130" s="12" t="s">
        <v>80</v>
      </c>
    </row>
    <row r="131" spans="2:65" s="1" customFormat="1" ht="24.2" customHeight="1" x14ac:dyDescent="0.2">
      <c r="B131" s="27"/>
      <c r="C131" s="133" t="s">
        <v>151</v>
      </c>
      <c r="D131" s="133" t="s">
        <v>137</v>
      </c>
      <c r="E131" s="134" t="s">
        <v>169</v>
      </c>
      <c r="F131" s="135" t="s">
        <v>170</v>
      </c>
      <c r="G131" s="136" t="s">
        <v>140</v>
      </c>
      <c r="H131" s="137">
        <v>1</v>
      </c>
      <c r="I131" s="116"/>
      <c r="J131" s="138">
        <f>ROUND(I131*H131,2)</f>
        <v>0</v>
      </c>
      <c r="K131" s="115" t="s">
        <v>141</v>
      </c>
      <c r="L131" s="27"/>
      <c r="M131" s="117" t="s">
        <v>1</v>
      </c>
      <c r="N131" s="118" t="s">
        <v>37</v>
      </c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AR131" s="121" t="s">
        <v>142</v>
      </c>
      <c r="AT131" s="121" t="s">
        <v>137</v>
      </c>
      <c r="AU131" s="121" t="s">
        <v>80</v>
      </c>
      <c r="AY131" s="12" t="s">
        <v>135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12" t="s">
        <v>80</v>
      </c>
      <c r="BK131" s="122">
        <f>ROUND(I131*H131,2)</f>
        <v>0</v>
      </c>
      <c r="BL131" s="12" t="s">
        <v>142</v>
      </c>
      <c r="BM131" s="121" t="s">
        <v>188</v>
      </c>
    </row>
    <row r="132" spans="2:65" s="1" customFormat="1" ht="19.5" x14ac:dyDescent="0.2">
      <c r="B132" s="27"/>
      <c r="D132" s="139" t="s">
        <v>144</v>
      </c>
      <c r="F132" s="140" t="s">
        <v>189</v>
      </c>
      <c r="L132" s="27"/>
      <c r="M132" s="124"/>
      <c r="N132" s="125"/>
      <c r="O132" s="125"/>
      <c r="P132" s="125"/>
      <c r="Q132" s="125"/>
      <c r="R132" s="125"/>
      <c r="S132" s="125"/>
      <c r="T132" s="126"/>
      <c r="AT132" s="12" t="s">
        <v>144</v>
      </c>
      <c r="AU132" s="12" t="s">
        <v>80</v>
      </c>
    </row>
    <row r="133" spans="2:65" s="1" customFormat="1" ht="6.95" customHeight="1" x14ac:dyDescent="0.2"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27"/>
    </row>
  </sheetData>
  <sheetProtection algorithmName="SHA-512" hashValue="H9mOvrDs/rP1mWQJDmijyp1siJDPy87OJx+KeT5gqcC/h0oTtGR5qFGcY1xnfxnNTkr7QbT31z7MbjThX41LoA==" saltValue="1reUDaKfZdZuVkLPv/oelg==" spinCount="100000" sheet="1" objects="1" scenarios="1"/>
  <autoFilter ref="C116:K132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7"/>
  <sheetViews>
    <sheetView showGridLines="0" workbookViewId="0">
      <selection activeCell="J23" sqref="J2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88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190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ROUND((SUM(BE117:BE126)),  2)</f>
        <v>0</v>
      </c>
      <c r="I33" s="87">
        <v>0.21</v>
      </c>
      <c r="J33" s="86">
        <f>ROUND(((SUM(BE117:BE126))*I33),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ROUND((SUM(BF117:BF126)),  2)</f>
        <v>0</v>
      </c>
      <c r="I34" s="87">
        <v>0.15</v>
      </c>
      <c r="J34" s="86">
        <f>ROUND(((SUM(BF117:BF126))*I34),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ROUND((SUM(BG117:BG126)),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ROUND((SUM(BH117:BH126)),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ROUND((SUM(BI117:BI126)),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03 - Revize OE Plzeň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03 - Revize OE Plzeň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SUM(P119:P126)</f>
        <v>0</v>
      </c>
      <c r="R118" s="111">
        <f>SUM(R119:R126)</f>
        <v>0</v>
      </c>
      <c r="T118" s="112">
        <f>SUM(T119:T126)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SUM(BK119:BK126)</f>
        <v>0</v>
      </c>
    </row>
    <row r="119" spans="2:65" s="1" customFormat="1" ht="24.2" customHeight="1" x14ac:dyDescent="0.2">
      <c r="B119" s="27"/>
      <c r="C119" s="133" t="s">
        <v>80</v>
      </c>
      <c r="D119" s="133" t="s">
        <v>137</v>
      </c>
      <c r="E119" s="134" t="s">
        <v>191</v>
      </c>
      <c r="F119" s="135" t="s">
        <v>192</v>
      </c>
      <c r="G119" s="136" t="s">
        <v>140</v>
      </c>
      <c r="H119" s="137">
        <v>1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193</v>
      </c>
    </row>
    <row r="120" spans="2:65" s="1" customFormat="1" ht="58.5" x14ac:dyDescent="0.2">
      <c r="B120" s="27"/>
      <c r="D120" s="139" t="s">
        <v>144</v>
      </c>
      <c r="F120" s="140" t="s">
        <v>194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24.2" customHeight="1" x14ac:dyDescent="0.2">
      <c r="B121" s="27"/>
      <c r="C121" s="133" t="s">
        <v>82</v>
      </c>
      <c r="D121" s="133" t="s">
        <v>137</v>
      </c>
      <c r="E121" s="134" t="s">
        <v>195</v>
      </c>
      <c r="F121" s="135" t="s">
        <v>196</v>
      </c>
      <c r="G121" s="136" t="s">
        <v>140</v>
      </c>
      <c r="H121" s="137">
        <v>2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197</v>
      </c>
    </row>
    <row r="122" spans="2:65" s="1" customFormat="1" ht="68.25" x14ac:dyDescent="0.2">
      <c r="B122" s="27"/>
      <c r="D122" s="139" t="s">
        <v>144</v>
      </c>
      <c r="F122" s="140" t="s">
        <v>198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37.9" customHeight="1" x14ac:dyDescent="0.2">
      <c r="B123" s="27"/>
      <c r="C123" s="133" t="s">
        <v>134</v>
      </c>
      <c r="D123" s="133" t="s">
        <v>137</v>
      </c>
      <c r="E123" s="134" t="s">
        <v>199</v>
      </c>
      <c r="F123" s="135" t="s">
        <v>200</v>
      </c>
      <c r="G123" s="136" t="s">
        <v>140</v>
      </c>
      <c r="H123" s="137">
        <v>3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201</v>
      </c>
    </row>
    <row r="124" spans="2:65" s="1" customFormat="1" ht="136.5" x14ac:dyDescent="0.2">
      <c r="B124" s="27"/>
      <c r="D124" s="139" t="s">
        <v>144</v>
      </c>
      <c r="F124" s="140" t="s">
        <v>202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37.9" customHeight="1" x14ac:dyDescent="0.2">
      <c r="B125" s="27"/>
      <c r="C125" s="133" t="s">
        <v>203</v>
      </c>
      <c r="D125" s="133" t="s">
        <v>137</v>
      </c>
      <c r="E125" s="134" t="s">
        <v>204</v>
      </c>
      <c r="F125" s="135" t="s">
        <v>205</v>
      </c>
      <c r="G125" s="136" t="s">
        <v>140</v>
      </c>
      <c r="H125" s="137">
        <v>2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206</v>
      </c>
    </row>
    <row r="126" spans="2:65" s="1" customFormat="1" ht="78" x14ac:dyDescent="0.2">
      <c r="B126" s="27"/>
      <c r="D126" s="139" t="s">
        <v>144</v>
      </c>
      <c r="F126" s="140" t="s">
        <v>207</v>
      </c>
      <c r="L126" s="27"/>
      <c r="M126" s="124"/>
      <c r="N126" s="125"/>
      <c r="O126" s="125"/>
      <c r="P126" s="125"/>
      <c r="Q126" s="125"/>
      <c r="R126" s="125"/>
      <c r="S126" s="125"/>
      <c r="T126" s="126"/>
      <c r="AT126" s="12" t="s">
        <v>144</v>
      </c>
      <c r="AU126" s="12" t="s">
        <v>80</v>
      </c>
    </row>
    <row r="127" spans="2:65" s="1" customFormat="1" ht="6.95" customHeight="1" x14ac:dyDescent="0.2"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27"/>
    </row>
  </sheetData>
  <sheetProtection algorithmName="SHA-512" hashValue="DvghfOXCmlwPnxJ0dFTy5gMp/Q4JYzzkjIS8r/s0H6Nj66z+HTz8B0YgCwYb8N9RGbzD0NkjZF3W3a565u5nkg==" saltValue="R0BZRsNJE3jzbGrPNKQJoQ==" spinCount="100000" sheet="1" objects="1" scenarios="1"/>
  <autoFilter ref="C116:K126" xr:uid="{00000000-0009-0000-0000-000003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7"/>
  <sheetViews>
    <sheetView showGridLines="0" workbookViewId="0">
      <selection activeCell="H11" sqref="H1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91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208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ROUND((SUM(BE117:BE136)),  2)</f>
        <v>0</v>
      </c>
      <c r="I33" s="87">
        <v>0.21</v>
      </c>
      <c r="J33" s="86">
        <f>ROUND(((SUM(BE117:BE136))*I33),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ROUND((SUM(BF117:BF136)),  2)</f>
        <v>0</v>
      </c>
      <c r="I34" s="87">
        <v>0.15</v>
      </c>
      <c r="J34" s="86">
        <f>ROUND(((SUM(BF117:BF136))*I34),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ROUND((SUM(BG117:BG136)),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ROUND((SUM(BH117:BH136)),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ROUND((SUM(BI117:BI136)),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04 - Revize OE Klatovy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04 - Revize OE Klatovy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SUM(P119:P136)</f>
        <v>0</v>
      </c>
      <c r="R118" s="111">
        <f>SUM(R119:R136)</f>
        <v>0</v>
      </c>
      <c r="T118" s="112">
        <f>SUM(T119:T136)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SUM(BK119:BK136)</f>
        <v>0</v>
      </c>
    </row>
    <row r="119" spans="2:65" s="1" customFormat="1" ht="24.2" customHeight="1" x14ac:dyDescent="0.2">
      <c r="B119" s="27"/>
      <c r="C119" s="133" t="s">
        <v>80</v>
      </c>
      <c r="D119" s="133" t="s">
        <v>137</v>
      </c>
      <c r="E119" s="134" t="s">
        <v>191</v>
      </c>
      <c r="F119" s="135" t="s">
        <v>192</v>
      </c>
      <c r="G119" s="136" t="s">
        <v>140</v>
      </c>
      <c r="H119" s="137">
        <v>2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209</v>
      </c>
    </row>
    <row r="120" spans="2:65" s="1" customFormat="1" ht="48.75" x14ac:dyDescent="0.2">
      <c r="B120" s="27"/>
      <c r="D120" s="139" t="s">
        <v>144</v>
      </c>
      <c r="F120" s="140" t="s">
        <v>210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24.2" customHeight="1" x14ac:dyDescent="0.2">
      <c r="B121" s="27"/>
      <c r="C121" s="133" t="s">
        <v>82</v>
      </c>
      <c r="D121" s="133" t="s">
        <v>137</v>
      </c>
      <c r="E121" s="134" t="s">
        <v>211</v>
      </c>
      <c r="F121" s="135" t="s">
        <v>212</v>
      </c>
      <c r="G121" s="136" t="s">
        <v>140</v>
      </c>
      <c r="H121" s="137">
        <v>8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213</v>
      </c>
    </row>
    <row r="122" spans="2:65" s="1" customFormat="1" ht="78" x14ac:dyDescent="0.2">
      <c r="B122" s="27"/>
      <c r="D122" s="139" t="s">
        <v>144</v>
      </c>
      <c r="F122" s="140" t="s">
        <v>214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24.2" customHeight="1" x14ac:dyDescent="0.2">
      <c r="B123" s="27"/>
      <c r="C123" s="133" t="s">
        <v>146</v>
      </c>
      <c r="D123" s="133" t="s">
        <v>137</v>
      </c>
      <c r="E123" s="134" t="s">
        <v>195</v>
      </c>
      <c r="F123" s="135" t="s">
        <v>196</v>
      </c>
      <c r="G123" s="136" t="s">
        <v>140</v>
      </c>
      <c r="H123" s="137">
        <v>1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215</v>
      </c>
    </row>
    <row r="124" spans="2:65" s="1" customFormat="1" ht="39" x14ac:dyDescent="0.2">
      <c r="B124" s="27"/>
      <c r="D124" s="139" t="s">
        <v>144</v>
      </c>
      <c r="F124" s="140" t="s">
        <v>216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24.2" customHeight="1" x14ac:dyDescent="0.2">
      <c r="B125" s="27"/>
      <c r="C125" s="133" t="s">
        <v>134</v>
      </c>
      <c r="D125" s="133" t="s">
        <v>137</v>
      </c>
      <c r="E125" s="134" t="s">
        <v>217</v>
      </c>
      <c r="F125" s="135" t="s">
        <v>218</v>
      </c>
      <c r="G125" s="136" t="s">
        <v>140</v>
      </c>
      <c r="H125" s="137">
        <v>6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219</v>
      </c>
    </row>
    <row r="126" spans="2:65" s="1" customFormat="1" ht="136.5" x14ac:dyDescent="0.2">
      <c r="B126" s="27"/>
      <c r="D126" s="139" t="s">
        <v>144</v>
      </c>
      <c r="F126" s="140" t="s">
        <v>220</v>
      </c>
      <c r="L126" s="27"/>
      <c r="M126" s="123"/>
      <c r="T126" s="51"/>
      <c r="AT126" s="12" t="s">
        <v>144</v>
      </c>
      <c r="AU126" s="12" t="s">
        <v>80</v>
      </c>
    </row>
    <row r="127" spans="2:65" s="1" customFormat="1" ht="37.9" customHeight="1" x14ac:dyDescent="0.2">
      <c r="B127" s="27"/>
      <c r="C127" s="133" t="s">
        <v>168</v>
      </c>
      <c r="D127" s="133" t="s">
        <v>137</v>
      </c>
      <c r="E127" s="134" t="s">
        <v>199</v>
      </c>
      <c r="F127" s="135" t="s">
        <v>200</v>
      </c>
      <c r="G127" s="136" t="s">
        <v>140</v>
      </c>
      <c r="H127" s="137">
        <v>5</v>
      </c>
      <c r="I127" s="116"/>
      <c r="J127" s="138">
        <f>ROUND(I127*H127,2)</f>
        <v>0</v>
      </c>
      <c r="K127" s="115" t="s">
        <v>141</v>
      </c>
      <c r="L127" s="27"/>
      <c r="M127" s="117" t="s">
        <v>1</v>
      </c>
      <c r="N127" s="118" t="s">
        <v>37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142</v>
      </c>
      <c r="AT127" s="121" t="s">
        <v>137</v>
      </c>
      <c r="AU127" s="121" t="s">
        <v>80</v>
      </c>
      <c r="AY127" s="12" t="s">
        <v>135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80</v>
      </c>
      <c r="BK127" s="122">
        <f>ROUND(I127*H127,2)</f>
        <v>0</v>
      </c>
      <c r="BL127" s="12" t="s">
        <v>142</v>
      </c>
      <c r="BM127" s="121" t="s">
        <v>221</v>
      </c>
    </row>
    <row r="128" spans="2:65" s="1" customFormat="1" ht="126.75" x14ac:dyDescent="0.2">
      <c r="B128" s="27"/>
      <c r="D128" s="139" t="s">
        <v>144</v>
      </c>
      <c r="F128" s="140" t="s">
        <v>222</v>
      </c>
      <c r="L128" s="27"/>
      <c r="M128" s="123"/>
      <c r="T128" s="51"/>
      <c r="AT128" s="12" t="s">
        <v>144</v>
      </c>
      <c r="AU128" s="12" t="s">
        <v>80</v>
      </c>
    </row>
    <row r="129" spans="2:65" s="1" customFormat="1" ht="37.9" customHeight="1" x14ac:dyDescent="0.2">
      <c r="B129" s="27"/>
      <c r="C129" s="133" t="s">
        <v>136</v>
      </c>
      <c r="D129" s="133" t="s">
        <v>137</v>
      </c>
      <c r="E129" s="134" t="s">
        <v>223</v>
      </c>
      <c r="F129" s="135" t="s">
        <v>224</v>
      </c>
      <c r="G129" s="136" t="s">
        <v>140</v>
      </c>
      <c r="H129" s="137">
        <v>5</v>
      </c>
      <c r="I129" s="116"/>
      <c r="J129" s="138">
        <f>ROUND(I129*H129,2)</f>
        <v>0</v>
      </c>
      <c r="K129" s="115" t="s">
        <v>141</v>
      </c>
      <c r="L129" s="27"/>
      <c r="M129" s="117" t="s">
        <v>1</v>
      </c>
      <c r="N129" s="118" t="s">
        <v>37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142</v>
      </c>
      <c r="AT129" s="121" t="s">
        <v>137</v>
      </c>
      <c r="AU129" s="121" t="s">
        <v>80</v>
      </c>
      <c r="AY129" s="12" t="s">
        <v>135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80</v>
      </c>
      <c r="BK129" s="122">
        <f>ROUND(I129*H129,2)</f>
        <v>0</v>
      </c>
      <c r="BL129" s="12" t="s">
        <v>142</v>
      </c>
      <c r="BM129" s="121" t="s">
        <v>225</v>
      </c>
    </row>
    <row r="130" spans="2:65" s="1" customFormat="1" ht="117" x14ac:dyDescent="0.2">
      <c r="B130" s="27"/>
      <c r="D130" s="139" t="s">
        <v>144</v>
      </c>
      <c r="F130" s="140" t="s">
        <v>226</v>
      </c>
      <c r="L130" s="27"/>
      <c r="M130" s="123"/>
      <c r="T130" s="51"/>
      <c r="AT130" s="12" t="s">
        <v>144</v>
      </c>
      <c r="AU130" s="12" t="s">
        <v>80</v>
      </c>
    </row>
    <row r="131" spans="2:65" s="1" customFormat="1" ht="37.9" customHeight="1" x14ac:dyDescent="0.2">
      <c r="B131" s="27"/>
      <c r="C131" s="133" t="s">
        <v>151</v>
      </c>
      <c r="D131" s="133" t="s">
        <v>137</v>
      </c>
      <c r="E131" s="134" t="s">
        <v>227</v>
      </c>
      <c r="F131" s="135" t="s">
        <v>228</v>
      </c>
      <c r="G131" s="136" t="s">
        <v>140</v>
      </c>
      <c r="H131" s="137">
        <v>1</v>
      </c>
      <c r="I131" s="116"/>
      <c r="J131" s="138">
        <f>ROUND(I131*H131,2)</f>
        <v>0</v>
      </c>
      <c r="K131" s="115" t="s">
        <v>141</v>
      </c>
      <c r="L131" s="27"/>
      <c r="M131" s="117" t="s">
        <v>1</v>
      </c>
      <c r="N131" s="118" t="s">
        <v>37</v>
      </c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AR131" s="121" t="s">
        <v>142</v>
      </c>
      <c r="AT131" s="121" t="s">
        <v>137</v>
      </c>
      <c r="AU131" s="121" t="s">
        <v>80</v>
      </c>
      <c r="AY131" s="12" t="s">
        <v>135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12" t="s">
        <v>80</v>
      </c>
      <c r="BK131" s="122">
        <f>ROUND(I131*H131,2)</f>
        <v>0</v>
      </c>
      <c r="BL131" s="12" t="s">
        <v>142</v>
      </c>
      <c r="BM131" s="121" t="s">
        <v>229</v>
      </c>
    </row>
    <row r="132" spans="2:65" s="1" customFormat="1" ht="39" x14ac:dyDescent="0.2">
      <c r="B132" s="27"/>
      <c r="D132" s="139" t="s">
        <v>144</v>
      </c>
      <c r="F132" s="140" t="s">
        <v>230</v>
      </c>
      <c r="L132" s="27"/>
      <c r="M132" s="123"/>
      <c r="T132" s="51"/>
      <c r="AT132" s="12" t="s">
        <v>144</v>
      </c>
      <c r="AU132" s="12" t="s">
        <v>80</v>
      </c>
    </row>
    <row r="133" spans="2:65" s="1" customFormat="1" ht="37.9" customHeight="1" x14ac:dyDescent="0.2">
      <c r="B133" s="27"/>
      <c r="C133" s="133" t="s">
        <v>203</v>
      </c>
      <c r="D133" s="133" t="s">
        <v>137</v>
      </c>
      <c r="E133" s="134" t="s">
        <v>231</v>
      </c>
      <c r="F133" s="135" t="s">
        <v>232</v>
      </c>
      <c r="G133" s="136" t="s">
        <v>140</v>
      </c>
      <c r="H133" s="137">
        <v>1</v>
      </c>
      <c r="I133" s="116"/>
      <c r="J133" s="138">
        <f>ROUND(I133*H133,2)</f>
        <v>0</v>
      </c>
      <c r="K133" s="115" t="s">
        <v>141</v>
      </c>
      <c r="L133" s="27"/>
      <c r="M133" s="117" t="s">
        <v>1</v>
      </c>
      <c r="N133" s="118" t="s">
        <v>37</v>
      </c>
      <c r="P133" s="119">
        <f>O133*H133</f>
        <v>0</v>
      </c>
      <c r="Q133" s="119">
        <v>0</v>
      </c>
      <c r="R133" s="119">
        <f>Q133*H133</f>
        <v>0</v>
      </c>
      <c r="S133" s="119">
        <v>0</v>
      </c>
      <c r="T133" s="120">
        <f>S133*H133</f>
        <v>0</v>
      </c>
      <c r="AR133" s="121" t="s">
        <v>142</v>
      </c>
      <c r="AT133" s="121" t="s">
        <v>137</v>
      </c>
      <c r="AU133" s="121" t="s">
        <v>80</v>
      </c>
      <c r="AY133" s="12" t="s">
        <v>135</v>
      </c>
      <c r="BE133" s="122">
        <f>IF(N133="základní",J133,0)</f>
        <v>0</v>
      </c>
      <c r="BF133" s="122">
        <f>IF(N133="snížená",J133,0)</f>
        <v>0</v>
      </c>
      <c r="BG133" s="122">
        <f>IF(N133="zákl. přenesená",J133,0)</f>
        <v>0</v>
      </c>
      <c r="BH133" s="122">
        <f>IF(N133="sníž. přenesená",J133,0)</f>
        <v>0</v>
      </c>
      <c r="BI133" s="122">
        <f>IF(N133="nulová",J133,0)</f>
        <v>0</v>
      </c>
      <c r="BJ133" s="12" t="s">
        <v>80</v>
      </c>
      <c r="BK133" s="122">
        <f>ROUND(I133*H133,2)</f>
        <v>0</v>
      </c>
      <c r="BL133" s="12" t="s">
        <v>142</v>
      </c>
      <c r="BM133" s="121" t="s">
        <v>233</v>
      </c>
    </row>
    <row r="134" spans="2:65" s="1" customFormat="1" ht="39" x14ac:dyDescent="0.2">
      <c r="B134" s="27"/>
      <c r="D134" s="139" t="s">
        <v>144</v>
      </c>
      <c r="F134" s="140" t="s">
        <v>234</v>
      </c>
      <c r="L134" s="27"/>
      <c r="M134" s="123"/>
      <c r="T134" s="51"/>
      <c r="AT134" s="12" t="s">
        <v>144</v>
      </c>
      <c r="AU134" s="12" t="s">
        <v>80</v>
      </c>
    </row>
    <row r="135" spans="2:65" s="1" customFormat="1" ht="37.9" customHeight="1" x14ac:dyDescent="0.2">
      <c r="B135" s="27"/>
      <c r="C135" s="133" t="s">
        <v>235</v>
      </c>
      <c r="D135" s="133" t="s">
        <v>137</v>
      </c>
      <c r="E135" s="134" t="s">
        <v>204</v>
      </c>
      <c r="F135" s="135" t="s">
        <v>205</v>
      </c>
      <c r="G135" s="136" t="s">
        <v>140</v>
      </c>
      <c r="H135" s="137">
        <v>1</v>
      </c>
      <c r="I135" s="116"/>
      <c r="J135" s="138">
        <f>ROUND(I135*H135,2)</f>
        <v>0</v>
      </c>
      <c r="K135" s="115" t="s">
        <v>141</v>
      </c>
      <c r="L135" s="27"/>
      <c r="M135" s="117" t="s">
        <v>1</v>
      </c>
      <c r="N135" s="118" t="s">
        <v>37</v>
      </c>
      <c r="P135" s="119">
        <f>O135*H135</f>
        <v>0</v>
      </c>
      <c r="Q135" s="119">
        <v>0</v>
      </c>
      <c r="R135" s="119">
        <f>Q135*H135</f>
        <v>0</v>
      </c>
      <c r="S135" s="119">
        <v>0</v>
      </c>
      <c r="T135" s="120">
        <f>S135*H135</f>
        <v>0</v>
      </c>
      <c r="AR135" s="121" t="s">
        <v>142</v>
      </c>
      <c r="AT135" s="121" t="s">
        <v>137</v>
      </c>
      <c r="AU135" s="121" t="s">
        <v>80</v>
      </c>
      <c r="AY135" s="12" t="s">
        <v>135</v>
      </c>
      <c r="BE135" s="122">
        <f>IF(N135="základní",J135,0)</f>
        <v>0</v>
      </c>
      <c r="BF135" s="122">
        <f>IF(N135="snížená",J135,0)</f>
        <v>0</v>
      </c>
      <c r="BG135" s="122">
        <f>IF(N135="zákl. přenesená",J135,0)</f>
        <v>0</v>
      </c>
      <c r="BH135" s="122">
        <f>IF(N135="sníž. přenesená",J135,0)</f>
        <v>0</v>
      </c>
      <c r="BI135" s="122">
        <f>IF(N135="nulová",J135,0)</f>
        <v>0</v>
      </c>
      <c r="BJ135" s="12" t="s">
        <v>80</v>
      </c>
      <c r="BK135" s="122">
        <f>ROUND(I135*H135,2)</f>
        <v>0</v>
      </c>
      <c r="BL135" s="12" t="s">
        <v>142</v>
      </c>
      <c r="BM135" s="121" t="s">
        <v>236</v>
      </c>
    </row>
    <row r="136" spans="2:65" s="1" customFormat="1" ht="39" x14ac:dyDescent="0.2">
      <c r="B136" s="27"/>
      <c r="D136" s="139" t="s">
        <v>144</v>
      </c>
      <c r="F136" s="140" t="s">
        <v>237</v>
      </c>
      <c r="L136" s="27"/>
      <c r="M136" s="124"/>
      <c r="N136" s="125"/>
      <c r="O136" s="125"/>
      <c r="P136" s="125"/>
      <c r="Q136" s="125"/>
      <c r="R136" s="125"/>
      <c r="S136" s="125"/>
      <c r="T136" s="126"/>
      <c r="AT136" s="12" t="s">
        <v>144</v>
      </c>
      <c r="AU136" s="12" t="s">
        <v>80</v>
      </c>
    </row>
    <row r="137" spans="2:65" s="1" customFormat="1" ht="6.95" customHeight="1" x14ac:dyDescent="0.2"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27"/>
    </row>
  </sheetData>
  <sheetProtection algorithmName="SHA-512" hashValue="AdqJLpHpu4HI9T5lT0LfS2Nd35LzOqkwmgMpUtqECEHROhs9OTCg1RDOa2zkmkdnEDm2Gn3Px3nnK9TwaYliow==" saltValue="PXp+GJUbdkt9pHxs3u+31A==" spinCount="100000" sheet="1" objects="1" scenarios="1"/>
  <autoFilter ref="C116:K136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3"/>
  <sheetViews>
    <sheetView showGridLines="0" workbookViewId="0">
      <selection activeCell="E43" sqref="E4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94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238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ROUND((SUM(BE117:BE132)),  2)</f>
        <v>0</v>
      </c>
      <c r="I33" s="87">
        <v>0.21</v>
      </c>
      <c r="J33" s="86">
        <f>ROUND(((SUM(BE117:BE132))*I33),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ROUND((SUM(BF117:BF132)),  2)</f>
        <v>0</v>
      </c>
      <c r="I34" s="87">
        <v>0.15</v>
      </c>
      <c r="J34" s="86">
        <f>ROUND(((SUM(BF117:BF132))*I34),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ROUND((SUM(BG117:BG132)),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ROUND((SUM(BH117:BH132)),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ROUND((SUM(BI117:BI132)),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05 - Revize SNTZ Plzeň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05 - Revize SNTZ Plzeň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SUM(P119:P132)</f>
        <v>0</v>
      </c>
      <c r="R118" s="111">
        <f>SUM(R119:R132)</f>
        <v>0</v>
      </c>
      <c r="T118" s="112">
        <f>SUM(T119:T132)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SUM(BK119:BK132)</f>
        <v>0</v>
      </c>
    </row>
    <row r="119" spans="2:65" s="1" customFormat="1" ht="24.2" customHeight="1" x14ac:dyDescent="0.2">
      <c r="B119" s="27"/>
      <c r="C119" s="133" t="s">
        <v>136</v>
      </c>
      <c r="D119" s="133" t="s">
        <v>137</v>
      </c>
      <c r="E119" s="134" t="s">
        <v>191</v>
      </c>
      <c r="F119" s="135" t="s">
        <v>192</v>
      </c>
      <c r="G119" s="136" t="s">
        <v>140</v>
      </c>
      <c r="H119" s="137">
        <v>1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239</v>
      </c>
    </row>
    <row r="120" spans="2:65" s="1" customFormat="1" ht="39" x14ac:dyDescent="0.2">
      <c r="B120" s="27"/>
      <c r="D120" s="139" t="s">
        <v>144</v>
      </c>
      <c r="F120" s="140" t="s">
        <v>240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24.2" customHeight="1" x14ac:dyDescent="0.2">
      <c r="B121" s="27"/>
      <c r="C121" s="133" t="s">
        <v>82</v>
      </c>
      <c r="D121" s="133" t="s">
        <v>137</v>
      </c>
      <c r="E121" s="134" t="s">
        <v>211</v>
      </c>
      <c r="F121" s="135" t="s">
        <v>212</v>
      </c>
      <c r="G121" s="136" t="s">
        <v>140</v>
      </c>
      <c r="H121" s="137">
        <v>5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241</v>
      </c>
    </row>
    <row r="122" spans="2:65" s="1" customFormat="1" ht="78" x14ac:dyDescent="0.2">
      <c r="B122" s="27"/>
      <c r="D122" s="139" t="s">
        <v>144</v>
      </c>
      <c r="F122" s="140" t="s">
        <v>242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24.2" customHeight="1" x14ac:dyDescent="0.2">
      <c r="B123" s="27"/>
      <c r="C123" s="133" t="s">
        <v>168</v>
      </c>
      <c r="D123" s="133" t="s">
        <v>137</v>
      </c>
      <c r="E123" s="134" t="s">
        <v>217</v>
      </c>
      <c r="F123" s="135" t="s">
        <v>218</v>
      </c>
      <c r="G123" s="136" t="s">
        <v>140</v>
      </c>
      <c r="H123" s="137">
        <v>2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243</v>
      </c>
    </row>
    <row r="124" spans="2:65" s="1" customFormat="1" ht="58.5" x14ac:dyDescent="0.2">
      <c r="B124" s="27"/>
      <c r="D124" s="139" t="s">
        <v>144</v>
      </c>
      <c r="F124" s="140" t="s">
        <v>244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37.9" customHeight="1" x14ac:dyDescent="0.2">
      <c r="B125" s="27"/>
      <c r="C125" s="133" t="s">
        <v>134</v>
      </c>
      <c r="D125" s="133" t="s">
        <v>137</v>
      </c>
      <c r="E125" s="134" t="s">
        <v>199</v>
      </c>
      <c r="F125" s="135" t="s">
        <v>200</v>
      </c>
      <c r="G125" s="136" t="s">
        <v>140</v>
      </c>
      <c r="H125" s="137">
        <v>3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245</v>
      </c>
    </row>
    <row r="126" spans="2:65" s="1" customFormat="1" ht="87.75" x14ac:dyDescent="0.2">
      <c r="B126" s="27"/>
      <c r="D126" s="139" t="s">
        <v>144</v>
      </c>
      <c r="F126" s="140" t="s">
        <v>246</v>
      </c>
      <c r="L126" s="27"/>
      <c r="M126" s="123"/>
      <c r="T126" s="51"/>
      <c r="AT126" s="12" t="s">
        <v>144</v>
      </c>
      <c r="AU126" s="12" t="s">
        <v>80</v>
      </c>
    </row>
    <row r="127" spans="2:65" s="1" customFormat="1" ht="37.9" customHeight="1" x14ac:dyDescent="0.2">
      <c r="B127" s="27"/>
      <c r="C127" s="133" t="s">
        <v>80</v>
      </c>
      <c r="D127" s="133" t="s">
        <v>137</v>
      </c>
      <c r="E127" s="134" t="s">
        <v>223</v>
      </c>
      <c r="F127" s="135" t="s">
        <v>224</v>
      </c>
      <c r="G127" s="136" t="s">
        <v>140</v>
      </c>
      <c r="H127" s="137">
        <v>2</v>
      </c>
      <c r="I127" s="116"/>
      <c r="J127" s="138">
        <f>ROUND(I127*H127,2)</f>
        <v>0</v>
      </c>
      <c r="K127" s="115" t="s">
        <v>141</v>
      </c>
      <c r="L127" s="27"/>
      <c r="M127" s="117" t="s">
        <v>1</v>
      </c>
      <c r="N127" s="118" t="s">
        <v>37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142</v>
      </c>
      <c r="AT127" s="121" t="s">
        <v>137</v>
      </c>
      <c r="AU127" s="121" t="s">
        <v>80</v>
      </c>
      <c r="AY127" s="12" t="s">
        <v>135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80</v>
      </c>
      <c r="BK127" s="122">
        <f>ROUND(I127*H127,2)</f>
        <v>0</v>
      </c>
      <c r="BL127" s="12" t="s">
        <v>142</v>
      </c>
      <c r="BM127" s="121" t="s">
        <v>247</v>
      </c>
    </row>
    <row r="128" spans="2:65" s="1" customFormat="1" ht="58.5" x14ac:dyDescent="0.2">
      <c r="B128" s="27"/>
      <c r="D128" s="139" t="s">
        <v>144</v>
      </c>
      <c r="F128" s="140" t="s">
        <v>248</v>
      </c>
      <c r="L128" s="27"/>
      <c r="M128" s="123"/>
      <c r="T128" s="51"/>
      <c r="AT128" s="12" t="s">
        <v>144</v>
      </c>
      <c r="AU128" s="12" t="s">
        <v>80</v>
      </c>
    </row>
    <row r="129" spans="2:65" s="1" customFormat="1" ht="37.9" customHeight="1" x14ac:dyDescent="0.2">
      <c r="B129" s="27"/>
      <c r="C129" s="133" t="s">
        <v>146</v>
      </c>
      <c r="D129" s="133" t="s">
        <v>137</v>
      </c>
      <c r="E129" s="134" t="s">
        <v>227</v>
      </c>
      <c r="F129" s="135" t="s">
        <v>228</v>
      </c>
      <c r="G129" s="136" t="s">
        <v>140</v>
      </c>
      <c r="H129" s="137">
        <v>3</v>
      </c>
      <c r="I129" s="116"/>
      <c r="J129" s="138">
        <f>ROUND(I129*H129,2)</f>
        <v>0</v>
      </c>
      <c r="K129" s="115" t="s">
        <v>141</v>
      </c>
      <c r="L129" s="27"/>
      <c r="M129" s="117" t="s">
        <v>1</v>
      </c>
      <c r="N129" s="118" t="s">
        <v>37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142</v>
      </c>
      <c r="AT129" s="121" t="s">
        <v>137</v>
      </c>
      <c r="AU129" s="121" t="s">
        <v>80</v>
      </c>
      <c r="AY129" s="12" t="s">
        <v>135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80</v>
      </c>
      <c r="BK129" s="122">
        <f>ROUND(I129*H129,2)</f>
        <v>0</v>
      </c>
      <c r="BL129" s="12" t="s">
        <v>142</v>
      </c>
      <c r="BM129" s="121" t="s">
        <v>249</v>
      </c>
    </row>
    <row r="130" spans="2:65" s="1" customFormat="1" ht="68.25" x14ac:dyDescent="0.2">
      <c r="B130" s="27"/>
      <c r="D130" s="139" t="s">
        <v>144</v>
      </c>
      <c r="F130" s="140" t="s">
        <v>250</v>
      </c>
      <c r="L130" s="27"/>
      <c r="M130" s="123"/>
      <c r="T130" s="51"/>
      <c r="AT130" s="12" t="s">
        <v>144</v>
      </c>
      <c r="AU130" s="12" t="s">
        <v>80</v>
      </c>
    </row>
    <row r="131" spans="2:65" s="1" customFormat="1" ht="37.9" customHeight="1" x14ac:dyDescent="0.2">
      <c r="B131" s="27"/>
      <c r="C131" s="133" t="s">
        <v>151</v>
      </c>
      <c r="D131" s="133" t="s">
        <v>137</v>
      </c>
      <c r="E131" s="134" t="s">
        <v>231</v>
      </c>
      <c r="F131" s="135" t="s">
        <v>232</v>
      </c>
      <c r="G131" s="136" t="s">
        <v>140</v>
      </c>
      <c r="H131" s="137">
        <v>1</v>
      </c>
      <c r="I131" s="116"/>
      <c r="J131" s="138">
        <f>ROUND(I131*H131,2)</f>
        <v>0</v>
      </c>
      <c r="K131" s="115" t="s">
        <v>141</v>
      </c>
      <c r="L131" s="27"/>
      <c r="M131" s="117" t="s">
        <v>1</v>
      </c>
      <c r="N131" s="118" t="s">
        <v>37</v>
      </c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AR131" s="121" t="s">
        <v>142</v>
      </c>
      <c r="AT131" s="121" t="s">
        <v>137</v>
      </c>
      <c r="AU131" s="121" t="s">
        <v>80</v>
      </c>
      <c r="AY131" s="12" t="s">
        <v>135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12" t="s">
        <v>80</v>
      </c>
      <c r="BK131" s="122">
        <f>ROUND(I131*H131,2)</f>
        <v>0</v>
      </c>
      <c r="BL131" s="12" t="s">
        <v>142</v>
      </c>
      <c r="BM131" s="121" t="s">
        <v>251</v>
      </c>
    </row>
    <row r="132" spans="2:65" s="1" customFormat="1" ht="39" x14ac:dyDescent="0.2">
      <c r="B132" s="27"/>
      <c r="D132" s="139" t="s">
        <v>144</v>
      </c>
      <c r="F132" s="140" t="s">
        <v>252</v>
      </c>
      <c r="L132" s="27"/>
      <c r="M132" s="124"/>
      <c r="N132" s="125"/>
      <c r="O132" s="125"/>
      <c r="P132" s="125"/>
      <c r="Q132" s="125"/>
      <c r="R132" s="125"/>
      <c r="S132" s="125"/>
      <c r="T132" s="126"/>
      <c r="AT132" s="12" t="s">
        <v>144</v>
      </c>
      <c r="AU132" s="12" t="s">
        <v>80</v>
      </c>
    </row>
    <row r="133" spans="2:65" s="1" customFormat="1" ht="6.95" customHeight="1" x14ac:dyDescent="0.2"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27"/>
    </row>
  </sheetData>
  <sheetProtection algorithmName="SHA-512" hashValue="HWcA7zNDAnKyqn8oTKBEEY4QWXmxYP7v0MozQ22+YmjL5UXdEX/RlUHTj/J7YcXKLbIYwzNAKlQV7VHTEgK3BQ==" saltValue="8aA3eJ1po0R3MwFMpEFRLQ==" spinCount="100000" sheet="1" objects="1" scenarios="1"/>
  <autoFilter ref="C116:K132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7"/>
  <sheetViews>
    <sheetView showGridLines="0" workbookViewId="0">
      <selection activeCell="I135" sqref="I13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97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253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ROUND((SUM(BE117:BE136)),  2)</f>
        <v>0</v>
      </c>
      <c r="I33" s="87">
        <v>0.21</v>
      </c>
      <c r="J33" s="86">
        <f>ROUND(((SUM(BE117:BE136))*I33),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ROUND((SUM(BF117:BF136)),  2)</f>
        <v>0</v>
      </c>
      <c r="I34" s="87">
        <v>0.15</v>
      </c>
      <c r="J34" s="86">
        <f>ROUND(((SUM(BF117:BF136))*I34),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ROUND((SUM(BG117:BG136)),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ROUND((SUM(BH117:BH136)),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ROUND((SUM(BI117:BI136)),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06 - Revize OE České Budějovice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06 - Revize OE České Budějovice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SUM(P119:P136)</f>
        <v>0</v>
      </c>
      <c r="R118" s="111">
        <f>SUM(R119:R136)</f>
        <v>0</v>
      </c>
      <c r="T118" s="112">
        <f>SUM(T119:T136)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SUM(BK119:BK136)</f>
        <v>0</v>
      </c>
    </row>
    <row r="119" spans="2:65" s="1" customFormat="1" ht="24.2" customHeight="1" x14ac:dyDescent="0.2">
      <c r="B119" s="27"/>
      <c r="C119" s="133" t="s">
        <v>80</v>
      </c>
      <c r="D119" s="133" t="s">
        <v>137</v>
      </c>
      <c r="E119" s="134" t="s">
        <v>191</v>
      </c>
      <c r="F119" s="135" t="s">
        <v>192</v>
      </c>
      <c r="G119" s="136" t="s">
        <v>140</v>
      </c>
      <c r="H119" s="137">
        <v>4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254</v>
      </c>
    </row>
    <row r="120" spans="2:65" s="1" customFormat="1" ht="78" x14ac:dyDescent="0.2">
      <c r="B120" s="27"/>
      <c r="D120" s="139" t="s">
        <v>144</v>
      </c>
      <c r="F120" s="140" t="s">
        <v>255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24.2" customHeight="1" x14ac:dyDescent="0.2">
      <c r="B121" s="27"/>
      <c r="C121" s="133" t="s">
        <v>82</v>
      </c>
      <c r="D121" s="133" t="s">
        <v>137</v>
      </c>
      <c r="E121" s="134" t="s">
        <v>256</v>
      </c>
      <c r="F121" s="135" t="s">
        <v>257</v>
      </c>
      <c r="G121" s="136" t="s">
        <v>140</v>
      </c>
      <c r="H121" s="137">
        <v>6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258</v>
      </c>
    </row>
    <row r="122" spans="2:65" s="1" customFormat="1" ht="68.25" x14ac:dyDescent="0.2">
      <c r="B122" s="27"/>
      <c r="D122" s="139" t="s">
        <v>144</v>
      </c>
      <c r="F122" s="140" t="s">
        <v>259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24.2" customHeight="1" x14ac:dyDescent="0.2">
      <c r="B123" s="27"/>
      <c r="C123" s="133" t="s">
        <v>146</v>
      </c>
      <c r="D123" s="133" t="s">
        <v>137</v>
      </c>
      <c r="E123" s="134" t="s">
        <v>260</v>
      </c>
      <c r="F123" s="135" t="s">
        <v>261</v>
      </c>
      <c r="G123" s="136" t="s">
        <v>140</v>
      </c>
      <c r="H123" s="137">
        <v>3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262</v>
      </c>
    </row>
    <row r="124" spans="2:65" s="1" customFormat="1" ht="39" x14ac:dyDescent="0.2">
      <c r="B124" s="27"/>
      <c r="D124" s="139" t="s">
        <v>144</v>
      </c>
      <c r="F124" s="140" t="s">
        <v>263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24.2" customHeight="1" x14ac:dyDescent="0.2">
      <c r="B125" s="27"/>
      <c r="C125" s="133" t="s">
        <v>134</v>
      </c>
      <c r="D125" s="133" t="s">
        <v>137</v>
      </c>
      <c r="E125" s="134" t="s">
        <v>217</v>
      </c>
      <c r="F125" s="135" t="s">
        <v>218</v>
      </c>
      <c r="G125" s="136" t="s">
        <v>140</v>
      </c>
      <c r="H125" s="137">
        <v>9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264</v>
      </c>
    </row>
    <row r="126" spans="2:65" s="1" customFormat="1" ht="97.5" x14ac:dyDescent="0.2">
      <c r="B126" s="27"/>
      <c r="D126" s="139" t="s">
        <v>144</v>
      </c>
      <c r="F126" s="140" t="s">
        <v>265</v>
      </c>
      <c r="L126" s="27"/>
      <c r="M126" s="123"/>
      <c r="T126" s="51"/>
      <c r="AT126" s="12" t="s">
        <v>144</v>
      </c>
      <c r="AU126" s="12" t="s">
        <v>80</v>
      </c>
    </row>
    <row r="127" spans="2:65" s="1" customFormat="1" ht="37.9" customHeight="1" x14ac:dyDescent="0.2">
      <c r="B127" s="27"/>
      <c r="C127" s="133" t="s">
        <v>168</v>
      </c>
      <c r="D127" s="133" t="s">
        <v>137</v>
      </c>
      <c r="E127" s="134" t="s">
        <v>266</v>
      </c>
      <c r="F127" s="135" t="s">
        <v>267</v>
      </c>
      <c r="G127" s="136" t="s">
        <v>140</v>
      </c>
      <c r="H127" s="137">
        <v>2</v>
      </c>
      <c r="I127" s="116"/>
      <c r="J127" s="138">
        <f>ROUND(I127*H127,2)</f>
        <v>0</v>
      </c>
      <c r="K127" s="115" t="s">
        <v>141</v>
      </c>
      <c r="L127" s="27"/>
      <c r="M127" s="117" t="s">
        <v>1</v>
      </c>
      <c r="N127" s="118" t="s">
        <v>37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142</v>
      </c>
      <c r="AT127" s="121" t="s">
        <v>137</v>
      </c>
      <c r="AU127" s="121" t="s">
        <v>80</v>
      </c>
      <c r="AY127" s="12" t="s">
        <v>135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80</v>
      </c>
      <c r="BK127" s="122">
        <f>ROUND(I127*H127,2)</f>
        <v>0</v>
      </c>
      <c r="BL127" s="12" t="s">
        <v>142</v>
      </c>
      <c r="BM127" s="121" t="s">
        <v>268</v>
      </c>
    </row>
    <row r="128" spans="2:65" s="1" customFormat="1" ht="68.25" x14ac:dyDescent="0.2">
      <c r="B128" s="27"/>
      <c r="D128" s="139" t="s">
        <v>144</v>
      </c>
      <c r="F128" s="140" t="s">
        <v>269</v>
      </c>
      <c r="L128" s="27"/>
      <c r="M128" s="123"/>
      <c r="T128" s="51"/>
      <c r="AT128" s="12" t="s">
        <v>144</v>
      </c>
      <c r="AU128" s="12" t="s">
        <v>80</v>
      </c>
    </row>
    <row r="129" spans="2:65" s="1" customFormat="1" ht="37.9" customHeight="1" x14ac:dyDescent="0.2">
      <c r="B129" s="27"/>
      <c r="C129" s="133" t="s">
        <v>136</v>
      </c>
      <c r="D129" s="133" t="s">
        <v>137</v>
      </c>
      <c r="E129" s="134" t="s">
        <v>227</v>
      </c>
      <c r="F129" s="135" t="s">
        <v>228</v>
      </c>
      <c r="G129" s="136" t="s">
        <v>140</v>
      </c>
      <c r="H129" s="137">
        <v>6</v>
      </c>
      <c r="I129" s="116"/>
      <c r="J129" s="138">
        <f>ROUND(I129*H129,2)</f>
        <v>0</v>
      </c>
      <c r="K129" s="115" t="s">
        <v>141</v>
      </c>
      <c r="L129" s="27"/>
      <c r="M129" s="117" t="s">
        <v>1</v>
      </c>
      <c r="N129" s="118" t="s">
        <v>37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142</v>
      </c>
      <c r="AT129" s="121" t="s">
        <v>137</v>
      </c>
      <c r="AU129" s="121" t="s">
        <v>80</v>
      </c>
      <c r="AY129" s="12" t="s">
        <v>135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80</v>
      </c>
      <c r="BK129" s="122">
        <f>ROUND(I129*H129,2)</f>
        <v>0</v>
      </c>
      <c r="BL129" s="12" t="s">
        <v>142</v>
      </c>
      <c r="BM129" s="121" t="s">
        <v>270</v>
      </c>
    </row>
    <row r="130" spans="2:65" s="1" customFormat="1" ht="87.75" x14ac:dyDescent="0.2">
      <c r="B130" s="27"/>
      <c r="D130" s="139" t="s">
        <v>144</v>
      </c>
      <c r="F130" s="140" t="s">
        <v>271</v>
      </c>
      <c r="L130" s="27"/>
      <c r="M130" s="123"/>
      <c r="T130" s="51"/>
      <c r="AT130" s="12" t="s">
        <v>144</v>
      </c>
      <c r="AU130" s="12" t="s">
        <v>80</v>
      </c>
    </row>
    <row r="131" spans="2:65" s="1" customFormat="1" ht="37.9" customHeight="1" x14ac:dyDescent="0.2">
      <c r="B131" s="27"/>
      <c r="C131" s="133" t="s">
        <v>151</v>
      </c>
      <c r="D131" s="133" t="s">
        <v>137</v>
      </c>
      <c r="E131" s="134" t="s">
        <v>231</v>
      </c>
      <c r="F131" s="135" t="s">
        <v>232</v>
      </c>
      <c r="G131" s="136" t="s">
        <v>140</v>
      </c>
      <c r="H131" s="137">
        <v>2</v>
      </c>
      <c r="I131" s="116"/>
      <c r="J131" s="138">
        <f>ROUND(I131*H131,2)</f>
        <v>0</v>
      </c>
      <c r="K131" s="115" t="s">
        <v>141</v>
      </c>
      <c r="L131" s="27"/>
      <c r="M131" s="117" t="s">
        <v>1</v>
      </c>
      <c r="N131" s="118" t="s">
        <v>37</v>
      </c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AR131" s="121" t="s">
        <v>142</v>
      </c>
      <c r="AT131" s="121" t="s">
        <v>137</v>
      </c>
      <c r="AU131" s="121" t="s">
        <v>80</v>
      </c>
      <c r="AY131" s="12" t="s">
        <v>135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12" t="s">
        <v>80</v>
      </c>
      <c r="BK131" s="122">
        <f>ROUND(I131*H131,2)</f>
        <v>0</v>
      </c>
      <c r="BL131" s="12" t="s">
        <v>142</v>
      </c>
      <c r="BM131" s="121" t="s">
        <v>272</v>
      </c>
    </row>
    <row r="132" spans="2:65" s="1" customFormat="1" ht="48.75" x14ac:dyDescent="0.2">
      <c r="B132" s="27"/>
      <c r="D132" s="139" t="s">
        <v>144</v>
      </c>
      <c r="F132" s="140" t="s">
        <v>273</v>
      </c>
      <c r="L132" s="27"/>
      <c r="M132" s="123"/>
      <c r="T132" s="51"/>
      <c r="AT132" s="12" t="s">
        <v>144</v>
      </c>
      <c r="AU132" s="12" t="s">
        <v>80</v>
      </c>
    </row>
    <row r="133" spans="2:65" s="1" customFormat="1" ht="37.9" customHeight="1" x14ac:dyDescent="0.2">
      <c r="B133" s="27"/>
      <c r="C133" s="133" t="s">
        <v>203</v>
      </c>
      <c r="D133" s="133" t="s">
        <v>137</v>
      </c>
      <c r="E133" s="134" t="s">
        <v>204</v>
      </c>
      <c r="F133" s="135" t="s">
        <v>205</v>
      </c>
      <c r="G133" s="136" t="s">
        <v>140</v>
      </c>
      <c r="H133" s="137">
        <v>3</v>
      </c>
      <c r="I133" s="116"/>
      <c r="J133" s="138">
        <f>ROUND(I133*H133,2)</f>
        <v>0</v>
      </c>
      <c r="K133" s="115" t="s">
        <v>141</v>
      </c>
      <c r="L133" s="27"/>
      <c r="M133" s="117" t="s">
        <v>1</v>
      </c>
      <c r="N133" s="118" t="s">
        <v>37</v>
      </c>
      <c r="P133" s="119">
        <f>O133*H133</f>
        <v>0</v>
      </c>
      <c r="Q133" s="119">
        <v>0</v>
      </c>
      <c r="R133" s="119">
        <f>Q133*H133</f>
        <v>0</v>
      </c>
      <c r="S133" s="119">
        <v>0</v>
      </c>
      <c r="T133" s="120">
        <f>S133*H133</f>
        <v>0</v>
      </c>
      <c r="AR133" s="121" t="s">
        <v>142</v>
      </c>
      <c r="AT133" s="121" t="s">
        <v>137</v>
      </c>
      <c r="AU133" s="121" t="s">
        <v>80</v>
      </c>
      <c r="AY133" s="12" t="s">
        <v>135</v>
      </c>
      <c r="BE133" s="122">
        <f>IF(N133="základní",J133,0)</f>
        <v>0</v>
      </c>
      <c r="BF133" s="122">
        <f>IF(N133="snížená",J133,0)</f>
        <v>0</v>
      </c>
      <c r="BG133" s="122">
        <f>IF(N133="zákl. přenesená",J133,0)</f>
        <v>0</v>
      </c>
      <c r="BH133" s="122">
        <f>IF(N133="sníž. přenesená",J133,0)</f>
        <v>0</v>
      </c>
      <c r="BI133" s="122">
        <f>IF(N133="nulová",J133,0)</f>
        <v>0</v>
      </c>
      <c r="BJ133" s="12" t="s">
        <v>80</v>
      </c>
      <c r="BK133" s="122">
        <f>ROUND(I133*H133,2)</f>
        <v>0</v>
      </c>
      <c r="BL133" s="12" t="s">
        <v>142</v>
      </c>
      <c r="BM133" s="121" t="s">
        <v>274</v>
      </c>
    </row>
    <row r="134" spans="2:65" s="1" customFormat="1" ht="39" x14ac:dyDescent="0.2">
      <c r="B134" s="27"/>
      <c r="D134" s="139" t="s">
        <v>144</v>
      </c>
      <c r="F134" s="140" t="s">
        <v>275</v>
      </c>
      <c r="L134" s="27"/>
      <c r="M134" s="123"/>
      <c r="T134" s="51"/>
      <c r="AT134" s="12" t="s">
        <v>144</v>
      </c>
      <c r="AU134" s="12" t="s">
        <v>80</v>
      </c>
    </row>
    <row r="135" spans="2:65" s="1" customFormat="1" ht="37.9" customHeight="1" x14ac:dyDescent="0.2">
      <c r="B135" s="27"/>
      <c r="C135" s="133" t="s">
        <v>235</v>
      </c>
      <c r="D135" s="133" t="s">
        <v>137</v>
      </c>
      <c r="E135" s="134" t="s">
        <v>276</v>
      </c>
      <c r="F135" s="135" t="s">
        <v>277</v>
      </c>
      <c r="G135" s="136" t="s">
        <v>140</v>
      </c>
      <c r="H135" s="137">
        <v>1</v>
      </c>
      <c r="I135" s="116"/>
      <c r="J135" s="138">
        <f>ROUND(I135*H135,2)</f>
        <v>0</v>
      </c>
      <c r="K135" s="115" t="s">
        <v>141</v>
      </c>
      <c r="L135" s="27"/>
      <c r="M135" s="117" t="s">
        <v>1</v>
      </c>
      <c r="N135" s="118" t="s">
        <v>37</v>
      </c>
      <c r="P135" s="119">
        <f>O135*H135</f>
        <v>0</v>
      </c>
      <c r="Q135" s="119">
        <v>0</v>
      </c>
      <c r="R135" s="119">
        <f>Q135*H135</f>
        <v>0</v>
      </c>
      <c r="S135" s="119">
        <v>0</v>
      </c>
      <c r="T135" s="120">
        <f>S135*H135</f>
        <v>0</v>
      </c>
      <c r="AR135" s="121" t="s">
        <v>142</v>
      </c>
      <c r="AT135" s="121" t="s">
        <v>137</v>
      </c>
      <c r="AU135" s="121" t="s">
        <v>80</v>
      </c>
      <c r="AY135" s="12" t="s">
        <v>135</v>
      </c>
      <c r="BE135" s="122">
        <f>IF(N135="základní",J135,0)</f>
        <v>0</v>
      </c>
      <c r="BF135" s="122">
        <f>IF(N135="snížená",J135,0)</f>
        <v>0</v>
      </c>
      <c r="BG135" s="122">
        <f>IF(N135="zákl. přenesená",J135,0)</f>
        <v>0</v>
      </c>
      <c r="BH135" s="122">
        <f>IF(N135="sníž. přenesená",J135,0)</f>
        <v>0</v>
      </c>
      <c r="BI135" s="122">
        <f>IF(N135="nulová",J135,0)</f>
        <v>0</v>
      </c>
      <c r="BJ135" s="12" t="s">
        <v>80</v>
      </c>
      <c r="BK135" s="122">
        <f>ROUND(I135*H135,2)</f>
        <v>0</v>
      </c>
      <c r="BL135" s="12" t="s">
        <v>142</v>
      </c>
      <c r="BM135" s="121" t="s">
        <v>278</v>
      </c>
    </row>
    <row r="136" spans="2:65" s="1" customFormat="1" ht="19.5" x14ac:dyDescent="0.2">
      <c r="B136" s="27"/>
      <c r="D136" s="139" t="s">
        <v>144</v>
      </c>
      <c r="F136" s="140" t="s">
        <v>279</v>
      </c>
      <c r="L136" s="27"/>
      <c r="M136" s="124"/>
      <c r="N136" s="125"/>
      <c r="O136" s="125"/>
      <c r="P136" s="125"/>
      <c r="Q136" s="125"/>
      <c r="R136" s="125"/>
      <c r="S136" s="125"/>
      <c r="T136" s="126"/>
      <c r="AT136" s="12" t="s">
        <v>144</v>
      </c>
      <c r="AU136" s="12" t="s">
        <v>80</v>
      </c>
    </row>
    <row r="137" spans="2:65" s="1" customFormat="1" ht="6.95" customHeight="1" x14ac:dyDescent="0.2"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27"/>
    </row>
  </sheetData>
  <sheetProtection algorithmName="SHA-512" hashValue="I/aZzJ72E+gkIMxOIQkZqJpopH/Rwpsl5xbxzqE3kQIXaaekvBeu/m+GZyinZgKlVOeHRDCYUfWAmrPLGMGmLQ==" saltValue="mlDaxJHPJbfOx0lf471W4w==" spinCount="100000" sheet="1" objects="1" scenarios="1"/>
  <autoFilter ref="C116:K136" xr:uid="{00000000-0009-0000-0000-000006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7"/>
  <sheetViews>
    <sheetView showGridLines="0" workbookViewId="0">
      <selection activeCell="I125" activeCellId="3" sqref="I119 I121 I123 I12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100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280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ROUND((SUM(BE117:BE126)),  2)</f>
        <v>0</v>
      </c>
      <c r="I33" s="87">
        <v>0.21</v>
      </c>
      <c r="J33" s="86">
        <f>ROUND(((SUM(BE117:BE126))*I33),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ROUND((SUM(BF117:BF126)),  2)</f>
        <v>0</v>
      </c>
      <c r="I34" s="87">
        <v>0.15</v>
      </c>
      <c r="J34" s="86">
        <f>ROUND(((SUM(BF117:BF126))*I34),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ROUND((SUM(BG117:BG126)),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ROUND((SUM(BH117:BH126)),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ROUND((SUM(BI117:BI126)),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07 - Revize OE Strakonice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07 - Revize OE Strakonice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SUM(P119:P126)</f>
        <v>0</v>
      </c>
      <c r="R118" s="111">
        <f>SUM(R119:R126)</f>
        <v>0</v>
      </c>
      <c r="T118" s="112">
        <f>SUM(T119:T126)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SUM(BK119:BK126)</f>
        <v>0</v>
      </c>
    </row>
    <row r="119" spans="2:65" s="1" customFormat="1" ht="37.9" customHeight="1" x14ac:dyDescent="0.2">
      <c r="B119" s="27"/>
      <c r="C119" s="133" t="s">
        <v>80</v>
      </c>
      <c r="D119" s="133" t="s">
        <v>137</v>
      </c>
      <c r="E119" s="134" t="s">
        <v>266</v>
      </c>
      <c r="F119" s="135" t="s">
        <v>267</v>
      </c>
      <c r="G119" s="136" t="s">
        <v>140</v>
      </c>
      <c r="H119" s="137">
        <v>1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281</v>
      </c>
    </row>
    <row r="120" spans="2:65" s="1" customFormat="1" ht="29.25" x14ac:dyDescent="0.2">
      <c r="B120" s="27"/>
      <c r="D120" s="139" t="s">
        <v>144</v>
      </c>
      <c r="F120" s="140" t="s">
        <v>282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37.9" customHeight="1" x14ac:dyDescent="0.2">
      <c r="B121" s="27"/>
      <c r="C121" s="133" t="s">
        <v>82</v>
      </c>
      <c r="D121" s="133" t="s">
        <v>137</v>
      </c>
      <c r="E121" s="134" t="s">
        <v>223</v>
      </c>
      <c r="F121" s="135" t="s">
        <v>224</v>
      </c>
      <c r="G121" s="136" t="s">
        <v>140</v>
      </c>
      <c r="H121" s="137">
        <v>2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283</v>
      </c>
    </row>
    <row r="122" spans="2:65" s="1" customFormat="1" ht="29.25" x14ac:dyDescent="0.2">
      <c r="B122" s="27"/>
      <c r="D122" s="139" t="s">
        <v>144</v>
      </c>
      <c r="F122" s="140" t="s">
        <v>284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37.9" customHeight="1" x14ac:dyDescent="0.2">
      <c r="B123" s="27"/>
      <c r="C123" s="133" t="s">
        <v>146</v>
      </c>
      <c r="D123" s="133" t="s">
        <v>137</v>
      </c>
      <c r="E123" s="134" t="s">
        <v>227</v>
      </c>
      <c r="F123" s="135" t="s">
        <v>228</v>
      </c>
      <c r="G123" s="136" t="s">
        <v>140</v>
      </c>
      <c r="H123" s="137">
        <v>1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285</v>
      </c>
    </row>
    <row r="124" spans="2:65" s="1" customFormat="1" ht="19.5" x14ac:dyDescent="0.2">
      <c r="B124" s="27"/>
      <c r="D124" s="139" t="s">
        <v>144</v>
      </c>
      <c r="F124" s="140" t="s">
        <v>286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37.9" customHeight="1" x14ac:dyDescent="0.2">
      <c r="B125" s="27"/>
      <c r="C125" s="133" t="s">
        <v>134</v>
      </c>
      <c r="D125" s="133" t="s">
        <v>137</v>
      </c>
      <c r="E125" s="134" t="s">
        <v>204</v>
      </c>
      <c r="F125" s="135" t="s">
        <v>205</v>
      </c>
      <c r="G125" s="136" t="s">
        <v>140</v>
      </c>
      <c r="H125" s="137">
        <v>1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287</v>
      </c>
    </row>
    <row r="126" spans="2:65" s="1" customFormat="1" ht="29.25" x14ac:dyDescent="0.2">
      <c r="B126" s="27"/>
      <c r="D126" s="139" t="s">
        <v>144</v>
      </c>
      <c r="F126" s="140" t="s">
        <v>288</v>
      </c>
      <c r="L126" s="27"/>
      <c r="M126" s="124"/>
      <c r="N126" s="125"/>
      <c r="O126" s="125"/>
      <c r="P126" s="125"/>
      <c r="Q126" s="125"/>
      <c r="R126" s="125"/>
      <c r="S126" s="125"/>
      <c r="T126" s="126"/>
      <c r="AT126" s="12" t="s">
        <v>144</v>
      </c>
      <c r="AU126" s="12" t="s">
        <v>80</v>
      </c>
    </row>
    <row r="127" spans="2:65" s="1" customFormat="1" ht="6.95" customHeight="1" x14ac:dyDescent="0.2"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27"/>
    </row>
  </sheetData>
  <sheetProtection algorithmName="SHA-512" hashValue="ycuiyyzrgVPQak58Dm0kYJxj5Gvr5uXDNx24Tkx45Iu90J9i6iLOiZCQfFpZWyTRHssB6dCKU/Y4Ett8oVwqxQ==" saltValue="uttX+bX8abmdWjuGEIIrUw==" spinCount="100000" sheet="1" objects="1" scenarios="1"/>
  <autoFilter ref="C116:K126" xr:uid="{00000000-0009-0000-0000-000007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41"/>
  <sheetViews>
    <sheetView showGridLines="0" workbookViewId="0">
      <selection activeCell="I139" sqref="I13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2" t="s">
        <v>103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82</v>
      </c>
    </row>
    <row r="4" spans="2:46" ht="24.95" customHeight="1" x14ac:dyDescent="0.2">
      <c r="B4" s="15"/>
      <c r="D4" s="16" t="s">
        <v>110</v>
      </c>
      <c r="L4" s="15"/>
      <c r="M4" s="83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16</v>
      </c>
      <c r="L6" s="15"/>
    </row>
    <row r="7" spans="2:46" ht="16.5" customHeight="1" x14ac:dyDescent="0.2">
      <c r="B7" s="15"/>
      <c r="E7" s="182" t="str">
        <f>'Rekapitulace stavby'!K6</f>
        <v>Revizní činnost elektrického zařízení SEE v obvodu OŘ Plzeň 2024</v>
      </c>
      <c r="F7" s="183"/>
      <c r="G7" s="183"/>
      <c r="H7" s="183"/>
      <c r="L7" s="15"/>
    </row>
    <row r="8" spans="2:46" s="1" customFormat="1" ht="12" customHeight="1" x14ac:dyDescent="0.2">
      <c r="B8" s="27"/>
      <c r="D8" s="22" t="s">
        <v>111</v>
      </c>
      <c r="L8" s="27"/>
    </row>
    <row r="9" spans="2:46" s="1" customFormat="1" ht="16.5" customHeight="1" x14ac:dyDescent="0.2">
      <c r="B9" s="27"/>
      <c r="E9" s="165" t="s">
        <v>289</v>
      </c>
      <c r="F9" s="181"/>
      <c r="G9" s="181"/>
      <c r="H9" s="18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 x14ac:dyDescent="0.2">
      <c r="B12" s="27"/>
      <c r="D12" s="22" t="s">
        <v>20</v>
      </c>
      <c r="F12" s="20" t="s">
        <v>21</v>
      </c>
      <c r="I12" s="22" t="s">
        <v>22</v>
      </c>
      <c r="J12" s="127">
        <f>'Rekapitulace stavby'!AN8</f>
        <v>45226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2" t="s">
        <v>353</v>
      </c>
      <c r="I14" s="22" t="s">
        <v>24</v>
      </c>
      <c r="J14" s="20">
        <f>IF('Rekapitulace stavby'!AN10="","",'Rekapitulace stavby'!AN10)</f>
        <v>70994234</v>
      </c>
      <c r="L14" s="27"/>
    </row>
    <row r="15" spans="2:46" s="1" customFormat="1" ht="18" customHeight="1" x14ac:dyDescent="0.2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2" t="s">
        <v>26</v>
      </c>
      <c r="I17" s="22" t="s">
        <v>24</v>
      </c>
      <c r="J17" s="23" t="str">
        <f>'Rekapitulace stavby'!AN13</f>
        <v>Vyplň údaj</v>
      </c>
      <c r="L17" s="27"/>
    </row>
    <row r="18" spans="2:12" s="1" customFormat="1" ht="18" customHeight="1" x14ac:dyDescent="0.2">
      <c r="B18" s="27"/>
      <c r="E18" s="184" t="str">
        <f>'Rekapitulace stavby'!E14</f>
        <v>Vyplň údaj</v>
      </c>
      <c r="F18" s="170"/>
      <c r="G18" s="170"/>
      <c r="H18" s="170"/>
      <c r="I18" s="22" t="s">
        <v>25</v>
      </c>
      <c r="J18" s="23" t="str">
        <f>'Rekapitulace stavby'!AN14</f>
        <v>Vyplň údaj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2" t="s">
        <v>28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0" t="str">
        <f>IF('Rekapitulace stavby'!E17="","",'Rekapitulace stavby'!E17)</f>
        <v/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2" t="s">
        <v>30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0" t="str">
        <f>IF('Rekapitulace stavby'!E20="","",'Rekapitulace stavby'!E20)</f>
        <v/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2" t="s">
        <v>31</v>
      </c>
      <c r="L26" s="27"/>
    </row>
    <row r="27" spans="2:12" s="7" customFormat="1" ht="16.5" customHeight="1" x14ac:dyDescent="0.2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5" t="s">
        <v>32</v>
      </c>
      <c r="J30" s="61">
        <f>ROUND(J117,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5" customHeight="1" x14ac:dyDescent="0.2">
      <c r="B33" s="27"/>
      <c r="D33" s="50" t="s">
        <v>36</v>
      </c>
      <c r="E33" s="22" t="s">
        <v>37</v>
      </c>
      <c r="F33" s="86">
        <f>ROUND((SUM(BE117:BE140)),  2)</f>
        <v>0</v>
      </c>
      <c r="I33" s="87">
        <v>0.21</v>
      </c>
      <c r="J33" s="86">
        <f>ROUND(((SUM(BE117:BE140))*I33),  2)</f>
        <v>0</v>
      </c>
      <c r="L33" s="27"/>
    </row>
    <row r="34" spans="2:12" s="1" customFormat="1" ht="14.45" customHeight="1" x14ac:dyDescent="0.2">
      <c r="B34" s="27"/>
      <c r="E34" s="22" t="s">
        <v>38</v>
      </c>
      <c r="F34" s="86">
        <f>ROUND((SUM(BF117:BF140)),  2)</f>
        <v>0</v>
      </c>
      <c r="I34" s="87">
        <v>0.15</v>
      </c>
      <c r="J34" s="86">
        <f>ROUND(((SUM(BF117:BF140))*I34),  2)</f>
        <v>0</v>
      </c>
      <c r="L34" s="27"/>
    </row>
    <row r="35" spans="2:12" s="1" customFormat="1" ht="14.45" hidden="1" customHeight="1" x14ac:dyDescent="0.2">
      <c r="B35" s="27"/>
      <c r="E35" s="22" t="s">
        <v>39</v>
      </c>
      <c r="F35" s="86">
        <f>ROUND((SUM(BG117:BG140)),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 x14ac:dyDescent="0.2">
      <c r="B36" s="27"/>
      <c r="E36" s="22" t="s">
        <v>40</v>
      </c>
      <c r="F36" s="86">
        <f>ROUND((SUM(BH117:BH140)),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 x14ac:dyDescent="0.2">
      <c r="B37" s="27"/>
      <c r="E37" s="22" t="s">
        <v>41</v>
      </c>
      <c r="F37" s="86">
        <f>ROUND((SUM(BI117:BI140)),  2)</f>
        <v>0</v>
      </c>
      <c r="I37" s="87">
        <v>0</v>
      </c>
      <c r="J37" s="8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8"/>
      <c r="D39" s="89" t="s">
        <v>42</v>
      </c>
      <c r="E39" s="52"/>
      <c r="F39" s="52"/>
      <c r="G39" s="90" t="s">
        <v>43</v>
      </c>
      <c r="H39" s="91" t="s">
        <v>44</v>
      </c>
      <c r="I39" s="52"/>
      <c r="J39" s="92">
        <f>SUM(J30:J37)</f>
        <v>0</v>
      </c>
      <c r="K39" s="93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7"/>
      <c r="D61" s="38" t="s">
        <v>47</v>
      </c>
      <c r="E61" s="29"/>
      <c r="F61" s="94" t="s">
        <v>48</v>
      </c>
      <c r="G61" s="38" t="s">
        <v>47</v>
      </c>
      <c r="H61" s="29"/>
      <c r="I61" s="29"/>
      <c r="J61" s="95" t="s">
        <v>48</v>
      </c>
      <c r="K61" s="29"/>
      <c r="L61" s="27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7"/>
      <c r="D76" s="38" t="s">
        <v>47</v>
      </c>
      <c r="E76" s="29"/>
      <c r="F76" s="94" t="s">
        <v>48</v>
      </c>
      <c r="G76" s="38" t="s">
        <v>47</v>
      </c>
      <c r="H76" s="29"/>
      <c r="I76" s="29"/>
      <c r="J76" s="95" t="s">
        <v>48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" t="s">
        <v>113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2" t="s">
        <v>16</v>
      </c>
      <c r="L84" s="27"/>
    </row>
    <row r="85" spans="2:47" s="1" customFormat="1" ht="16.5" customHeight="1" x14ac:dyDescent="0.2">
      <c r="B85" s="27"/>
      <c r="E85" s="182" t="str">
        <f>E7</f>
        <v>Revizní činnost elektrického zařízení SEE v obvodu OŘ Plzeň 2024</v>
      </c>
      <c r="F85" s="183"/>
      <c r="G85" s="183"/>
      <c r="H85" s="183"/>
      <c r="L85" s="27"/>
    </row>
    <row r="86" spans="2:47" s="1" customFormat="1" ht="12" customHeight="1" x14ac:dyDescent="0.2">
      <c r="B86" s="27"/>
      <c r="C86" s="22" t="s">
        <v>111</v>
      </c>
      <c r="L86" s="27"/>
    </row>
    <row r="87" spans="2:47" s="1" customFormat="1" ht="16.5" customHeight="1" x14ac:dyDescent="0.2">
      <c r="B87" s="27"/>
      <c r="E87" s="165" t="str">
        <f>E9</f>
        <v>08 - Revize OE Veselí nad Lužnicí</v>
      </c>
      <c r="F87" s="181"/>
      <c r="G87" s="181"/>
      <c r="H87" s="181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2" t="s">
        <v>20</v>
      </c>
      <c r="F89" s="20" t="str">
        <f>F12</f>
        <v xml:space="preserve"> </v>
      </c>
      <c r="I89" s="22" t="s">
        <v>22</v>
      </c>
      <c r="J89" s="47">
        <f>IF(J12="","",J12)</f>
        <v>45226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2" t="s">
        <v>23</v>
      </c>
      <c r="F91" s="20" t="str">
        <f>E15</f>
        <v xml:space="preserve"> </v>
      </c>
      <c r="I91" s="22" t="s">
        <v>28</v>
      </c>
      <c r="J91" s="25" t="str">
        <f>E21</f>
        <v/>
      </c>
      <c r="L91" s="27"/>
    </row>
    <row r="92" spans="2:47" s="1" customFormat="1" ht="15.2" customHeight="1" x14ac:dyDescent="0.2">
      <c r="B92" s="27"/>
      <c r="C92" s="22" t="s">
        <v>26</v>
      </c>
      <c r="F92" s="20" t="str">
        <f>IF(E18="","",E18)</f>
        <v>Vyplň údaj</v>
      </c>
      <c r="I92" s="22" t="s">
        <v>30</v>
      </c>
      <c r="J92" s="25" t="str">
        <f>E24</f>
        <v/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6" t="s">
        <v>114</v>
      </c>
      <c r="D94" s="88"/>
      <c r="E94" s="88"/>
      <c r="F94" s="88"/>
      <c r="G94" s="88"/>
      <c r="H94" s="88"/>
      <c r="I94" s="88"/>
      <c r="J94" s="97" t="s">
        <v>115</v>
      </c>
      <c r="K94" s="88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8" t="s">
        <v>116</v>
      </c>
      <c r="J96" s="61">
        <f>J117</f>
        <v>0</v>
      </c>
      <c r="L96" s="27"/>
      <c r="AU96" s="12" t="s">
        <v>117</v>
      </c>
    </row>
    <row r="97" spans="2:12" s="8" customFormat="1" ht="24.95" customHeight="1" x14ac:dyDescent="0.2">
      <c r="B97" s="99"/>
      <c r="D97" s="100" t="s">
        <v>118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 x14ac:dyDescent="0.2">
      <c r="B98" s="27"/>
      <c r="L98" s="27"/>
    </row>
    <row r="99" spans="2:12" s="1" customFormat="1" ht="6.95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 x14ac:dyDescent="0.2">
      <c r="B104" s="27"/>
      <c r="C104" s="16" t="s">
        <v>119</v>
      </c>
      <c r="L104" s="27"/>
    </row>
    <row r="105" spans="2:12" s="1" customFormat="1" ht="6.95" customHeight="1" x14ac:dyDescent="0.2">
      <c r="B105" s="27"/>
      <c r="L105" s="27"/>
    </row>
    <row r="106" spans="2:12" s="1" customFormat="1" ht="12" customHeight="1" x14ac:dyDescent="0.2">
      <c r="B106" s="27"/>
      <c r="C106" s="22" t="s">
        <v>16</v>
      </c>
      <c r="L106" s="27"/>
    </row>
    <row r="107" spans="2:12" s="1" customFormat="1" ht="16.5" customHeight="1" x14ac:dyDescent="0.2">
      <c r="B107" s="27"/>
      <c r="E107" s="182" t="str">
        <f>E7</f>
        <v>Revizní činnost elektrického zařízení SEE v obvodu OŘ Plzeň 2024</v>
      </c>
      <c r="F107" s="183"/>
      <c r="G107" s="183"/>
      <c r="H107" s="183"/>
      <c r="L107" s="27"/>
    </row>
    <row r="108" spans="2:12" s="1" customFormat="1" ht="12" customHeight="1" x14ac:dyDescent="0.2">
      <c r="B108" s="27"/>
      <c r="C108" s="22" t="s">
        <v>111</v>
      </c>
      <c r="L108" s="27"/>
    </row>
    <row r="109" spans="2:12" s="1" customFormat="1" ht="16.5" customHeight="1" x14ac:dyDescent="0.2">
      <c r="B109" s="27"/>
      <c r="E109" s="165" t="str">
        <f>E9</f>
        <v>08 - Revize OE Veselí nad Lužnicí</v>
      </c>
      <c r="F109" s="181"/>
      <c r="G109" s="181"/>
      <c r="H109" s="181"/>
      <c r="L109" s="27"/>
    </row>
    <row r="110" spans="2:12" s="1" customFormat="1" ht="6.95" customHeight="1" x14ac:dyDescent="0.2">
      <c r="B110" s="27"/>
      <c r="L110" s="27"/>
    </row>
    <row r="111" spans="2:12" s="1" customFormat="1" ht="12" customHeight="1" x14ac:dyDescent="0.2">
      <c r="B111" s="27"/>
      <c r="C111" s="22" t="s">
        <v>20</v>
      </c>
      <c r="F111" s="20" t="str">
        <f>F12</f>
        <v xml:space="preserve"> </v>
      </c>
      <c r="I111" s="22" t="s">
        <v>22</v>
      </c>
      <c r="J111" s="47">
        <f>IF(J12="","",J12)</f>
        <v>45226</v>
      </c>
      <c r="L111" s="27"/>
    </row>
    <row r="112" spans="2:12" s="1" customFormat="1" ht="6.95" customHeight="1" x14ac:dyDescent="0.2">
      <c r="B112" s="27"/>
      <c r="L112" s="27"/>
    </row>
    <row r="113" spans="2:65" s="1" customFormat="1" ht="15.2" customHeight="1" x14ac:dyDescent="0.2">
      <c r="B113" s="27"/>
      <c r="C113" s="22" t="s">
        <v>23</v>
      </c>
      <c r="F113" s="20" t="str">
        <f>E15</f>
        <v xml:space="preserve"> </v>
      </c>
      <c r="I113" s="22" t="s">
        <v>28</v>
      </c>
      <c r="J113" s="25" t="str">
        <f>E21</f>
        <v/>
      </c>
      <c r="L113" s="27"/>
    </row>
    <row r="114" spans="2:65" s="1" customFormat="1" ht="15.2" customHeight="1" x14ac:dyDescent="0.2">
      <c r="B114" s="27"/>
      <c r="C114" s="22" t="s">
        <v>26</v>
      </c>
      <c r="F114" s="20" t="str">
        <f>IF(E18="","",E18)</f>
        <v>Vyplň údaj</v>
      </c>
      <c r="I114" s="22" t="s">
        <v>30</v>
      </c>
      <c r="J114" s="25" t="str">
        <f>E24</f>
        <v/>
      </c>
      <c r="L114" s="27"/>
    </row>
    <row r="115" spans="2:65" s="1" customFormat="1" ht="10.35" customHeight="1" x14ac:dyDescent="0.2">
      <c r="B115" s="27"/>
      <c r="L115" s="27"/>
    </row>
    <row r="116" spans="2:65" s="9" customFormat="1" ht="29.25" customHeight="1" x14ac:dyDescent="0.2">
      <c r="B116" s="103"/>
      <c r="C116" s="128" t="s">
        <v>120</v>
      </c>
      <c r="D116" s="129" t="s">
        <v>57</v>
      </c>
      <c r="E116" s="129" t="s">
        <v>53</v>
      </c>
      <c r="F116" s="129" t="s">
        <v>54</v>
      </c>
      <c r="G116" s="129" t="s">
        <v>121</v>
      </c>
      <c r="H116" s="129" t="s">
        <v>122</v>
      </c>
      <c r="I116" s="129" t="s">
        <v>123</v>
      </c>
      <c r="J116" s="129" t="s">
        <v>115</v>
      </c>
      <c r="K116" s="104" t="s">
        <v>124</v>
      </c>
      <c r="L116" s="103"/>
      <c r="M116" s="54" t="s">
        <v>1</v>
      </c>
      <c r="N116" s="55" t="s">
        <v>36</v>
      </c>
      <c r="O116" s="55" t="s">
        <v>125</v>
      </c>
      <c r="P116" s="55" t="s">
        <v>126</v>
      </c>
      <c r="Q116" s="55" t="s">
        <v>127</v>
      </c>
      <c r="R116" s="55" t="s">
        <v>128</v>
      </c>
      <c r="S116" s="55" t="s">
        <v>129</v>
      </c>
      <c r="T116" s="56" t="s">
        <v>130</v>
      </c>
    </row>
    <row r="117" spans="2:65" s="1" customFormat="1" ht="22.9" customHeight="1" x14ac:dyDescent="0.25">
      <c r="B117" s="27"/>
      <c r="C117" s="59" t="s">
        <v>131</v>
      </c>
      <c r="J117" s="130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71</v>
      </c>
      <c r="AU117" s="12" t="s">
        <v>117</v>
      </c>
      <c r="BK117" s="107">
        <f>BK118</f>
        <v>0</v>
      </c>
    </row>
    <row r="118" spans="2:65" s="10" customFormat="1" ht="25.9" customHeight="1" x14ac:dyDescent="0.2">
      <c r="B118" s="108"/>
      <c r="D118" s="109" t="s">
        <v>71</v>
      </c>
      <c r="E118" s="131" t="s">
        <v>132</v>
      </c>
      <c r="F118" s="131" t="s">
        <v>133</v>
      </c>
      <c r="J118" s="132">
        <f>BK118</f>
        <v>0</v>
      </c>
      <c r="L118" s="108"/>
      <c r="M118" s="110"/>
      <c r="P118" s="111">
        <f>SUM(P119:P140)</f>
        <v>0</v>
      </c>
      <c r="R118" s="111">
        <f>SUM(R119:R140)</f>
        <v>0</v>
      </c>
      <c r="T118" s="112">
        <f>SUM(T119:T140)</f>
        <v>0</v>
      </c>
      <c r="AR118" s="109" t="s">
        <v>134</v>
      </c>
      <c r="AT118" s="113" t="s">
        <v>71</v>
      </c>
      <c r="AU118" s="113" t="s">
        <v>72</v>
      </c>
      <c r="AY118" s="109" t="s">
        <v>135</v>
      </c>
      <c r="BK118" s="114">
        <f>SUM(BK119:BK140)</f>
        <v>0</v>
      </c>
    </row>
    <row r="119" spans="2:65" s="1" customFormat="1" ht="24.2" customHeight="1" x14ac:dyDescent="0.2">
      <c r="B119" s="27"/>
      <c r="C119" s="133" t="s">
        <v>80</v>
      </c>
      <c r="D119" s="133" t="s">
        <v>137</v>
      </c>
      <c r="E119" s="134" t="s">
        <v>256</v>
      </c>
      <c r="F119" s="135" t="s">
        <v>257</v>
      </c>
      <c r="G119" s="136" t="s">
        <v>140</v>
      </c>
      <c r="H119" s="137">
        <v>1</v>
      </c>
      <c r="I119" s="116"/>
      <c r="J119" s="138">
        <f>ROUND(I119*H119,2)</f>
        <v>0</v>
      </c>
      <c r="K119" s="115" t="s">
        <v>141</v>
      </c>
      <c r="L119" s="27"/>
      <c r="M119" s="117" t="s">
        <v>1</v>
      </c>
      <c r="N119" s="118" t="s">
        <v>37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142</v>
      </c>
      <c r="AT119" s="121" t="s">
        <v>137</v>
      </c>
      <c r="AU119" s="121" t="s">
        <v>80</v>
      </c>
      <c r="AY119" s="12" t="s">
        <v>135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80</v>
      </c>
      <c r="BK119" s="122">
        <f>ROUND(I119*H119,2)</f>
        <v>0</v>
      </c>
      <c r="BL119" s="12" t="s">
        <v>142</v>
      </c>
      <c r="BM119" s="121" t="s">
        <v>290</v>
      </c>
    </row>
    <row r="120" spans="2:65" s="1" customFormat="1" ht="19.5" x14ac:dyDescent="0.2">
      <c r="B120" s="27"/>
      <c r="D120" s="139" t="s">
        <v>144</v>
      </c>
      <c r="F120" s="140" t="s">
        <v>291</v>
      </c>
      <c r="L120" s="27"/>
      <c r="M120" s="123"/>
      <c r="T120" s="51"/>
      <c r="AT120" s="12" t="s">
        <v>144</v>
      </c>
      <c r="AU120" s="12" t="s">
        <v>80</v>
      </c>
    </row>
    <row r="121" spans="2:65" s="1" customFormat="1" ht="24.2" customHeight="1" x14ac:dyDescent="0.2">
      <c r="B121" s="27"/>
      <c r="C121" s="133" t="s">
        <v>82</v>
      </c>
      <c r="D121" s="133" t="s">
        <v>137</v>
      </c>
      <c r="E121" s="134" t="s">
        <v>260</v>
      </c>
      <c r="F121" s="135" t="s">
        <v>261</v>
      </c>
      <c r="G121" s="136" t="s">
        <v>140</v>
      </c>
      <c r="H121" s="137">
        <v>1</v>
      </c>
      <c r="I121" s="116"/>
      <c r="J121" s="138">
        <f>ROUND(I121*H121,2)</f>
        <v>0</v>
      </c>
      <c r="K121" s="115" t="s">
        <v>141</v>
      </c>
      <c r="L121" s="27"/>
      <c r="M121" s="117" t="s">
        <v>1</v>
      </c>
      <c r="N121" s="118" t="s">
        <v>37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142</v>
      </c>
      <c r="AT121" s="121" t="s">
        <v>137</v>
      </c>
      <c r="AU121" s="121" t="s">
        <v>80</v>
      </c>
      <c r="AY121" s="12" t="s">
        <v>135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80</v>
      </c>
      <c r="BK121" s="122">
        <f>ROUND(I121*H121,2)</f>
        <v>0</v>
      </c>
      <c r="BL121" s="12" t="s">
        <v>142</v>
      </c>
      <c r="BM121" s="121" t="s">
        <v>292</v>
      </c>
    </row>
    <row r="122" spans="2:65" s="1" customFormat="1" ht="19.5" x14ac:dyDescent="0.2">
      <c r="B122" s="27"/>
      <c r="D122" s="139" t="s">
        <v>144</v>
      </c>
      <c r="F122" s="140" t="s">
        <v>293</v>
      </c>
      <c r="L122" s="27"/>
      <c r="M122" s="123"/>
      <c r="T122" s="51"/>
      <c r="AT122" s="12" t="s">
        <v>144</v>
      </c>
      <c r="AU122" s="12" t="s">
        <v>80</v>
      </c>
    </row>
    <row r="123" spans="2:65" s="1" customFormat="1" ht="24.2" customHeight="1" x14ac:dyDescent="0.2">
      <c r="B123" s="27"/>
      <c r="C123" s="133" t="s">
        <v>146</v>
      </c>
      <c r="D123" s="133" t="s">
        <v>137</v>
      </c>
      <c r="E123" s="134" t="s">
        <v>217</v>
      </c>
      <c r="F123" s="135" t="s">
        <v>218</v>
      </c>
      <c r="G123" s="136" t="s">
        <v>140</v>
      </c>
      <c r="H123" s="137">
        <v>3</v>
      </c>
      <c r="I123" s="116"/>
      <c r="J123" s="138">
        <f>ROUND(I123*H123,2)</f>
        <v>0</v>
      </c>
      <c r="K123" s="115" t="s">
        <v>141</v>
      </c>
      <c r="L123" s="27"/>
      <c r="M123" s="117" t="s">
        <v>1</v>
      </c>
      <c r="N123" s="118" t="s">
        <v>37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142</v>
      </c>
      <c r="AT123" s="121" t="s">
        <v>137</v>
      </c>
      <c r="AU123" s="121" t="s">
        <v>80</v>
      </c>
      <c r="AY123" s="12" t="s">
        <v>135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80</v>
      </c>
      <c r="BK123" s="122">
        <f>ROUND(I123*H123,2)</f>
        <v>0</v>
      </c>
      <c r="BL123" s="12" t="s">
        <v>142</v>
      </c>
      <c r="BM123" s="121" t="s">
        <v>294</v>
      </c>
    </row>
    <row r="124" spans="2:65" s="1" customFormat="1" ht="39" x14ac:dyDescent="0.2">
      <c r="B124" s="27"/>
      <c r="D124" s="139" t="s">
        <v>144</v>
      </c>
      <c r="F124" s="140" t="s">
        <v>295</v>
      </c>
      <c r="L124" s="27"/>
      <c r="M124" s="123"/>
      <c r="T124" s="51"/>
      <c r="AT124" s="12" t="s">
        <v>144</v>
      </c>
      <c r="AU124" s="12" t="s">
        <v>80</v>
      </c>
    </row>
    <row r="125" spans="2:65" s="1" customFormat="1" ht="37.9" customHeight="1" x14ac:dyDescent="0.2">
      <c r="B125" s="27"/>
      <c r="C125" s="133" t="s">
        <v>134</v>
      </c>
      <c r="D125" s="133" t="s">
        <v>137</v>
      </c>
      <c r="E125" s="134" t="s">
        <v>266</v>
      </c>
      <c r="F125" s="135" t="s">
        <v>267</v>
      </c>
      <c r="G125" s="136" t="s">
        <v>140</v>
      </c>
      <c r="H125" s="137">
        <v>2</v>
      </c>
      <c r="I125" s="116"/>
      <c r="J125" s="138">
        <f>ROUND(I125*H125,2)</f>
        <v>0</v>
      </c>
      <c r="K125" s="115" t="s">
        <v>141</v>
      </c>
      <c r="L125" s="27"/>
      <c r="M125" s="117" t="s">
        <v>1</v>
      </c>
      <c r="N125" s="118" t="s">
        <v>37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142</v>
      </c>
      <c r="AT125" s="121" t="s">
        <v>137</v>
      </c>
      <c r="AU125" s="121" t="s">
        <v>80</v>
      </c>
      <c r="AY125" s="12" t="s">
        <v>135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80</v>
      </c>
      <c r="BK125" s="122">
        <f>ROUND(I125*H125,2)</f>
        <v>0</v>
      </c>
      <c r="BL125" s="12" t="s">
        <v>142</v>
      </c>
      <c r="BM125" s="121" t="s">
        <v>296</v>
      </c>
    </row>
    <row r="126" spans="2:65" s="1" customFormat="1" ht="29.25" x14ac:dyDescent="0.2">
      <c r="B126" s="27"/>
      <c r="D126" s="139" t="s">
        <v>144</v>
      </c>
      <c r="F126" s="140" t="s">
        <v>297</v>
      </c>
      <c r="L126" s="27"/>
      <c r="M126" s="123"/>
      <c r="T126" s="51"/>
      <c r="AT126" s="12" t="s">
        <v>144</v>
      </c>
      <c r="AU126" s="12" t="s">
        <v>80</v>
      </c>
    </row>
    <row r="127" spans="2:65" s="1" customFormat="1" ht="37.9" customHeight="1" x14ac:dyDescent="0.2">
      <c r="B127" s="27"/>
      <c r="C127" s="133" t="s">
        <v>168</v>
      </c>
      <c r="D127" s="133" t="s">
        <v>137</v>
      </c>
      <c r="E127" s="134" t="s">
        <v>223</v>
      </c>
      <c r="F127" s="135" t="s">
        <v>224</v>
      </c>
      <c r="G127" s="136" t="s">
        <v>140</v>
      </c>
      <c r="H127" s="137">
        <v>1</v>
      </c>
      <c r="I127" s="116"/>
      <c r="J127" s="138">
        <f>ROUND(I127*H127,2)</f>
        <v>0</v>
      </c>
      <c r="K127" s="115" t="s">
        <v>141</v>
      </c>
      <c r="L127" s="27"/>
      <c r="M127" s="117" t="s">
        <v>1</v>
      </c>
      <c r="N127" s="118" t="s">
        <v>37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142</v>
      </c>
      <c r="AT127" s="121" t="s">
        <v>137</v>
      </c>
      <c r="AU127" s="121" t="s">
        <v>80</v>
      </c>
      <c r="AY127" s="12" t="s">
        <v>135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80</v>
      </c>
      <c r="BK127" s="122">
        <f>ROUND(I127*H127,2)</f>
        <v>0</v>
      </c>
      <c r="BL127" s="12" t="s">
        <v>142</v>
      </c>
      <c r="BM127" s="121" t="s">
        <v>298</v>
      </c>
    </row>
    <row r="128" spans="2:65" s="1" customFormat="1" ht="19.5" x14ac:dyDescent="0.2">
      <c r="B128" s="27"/>
      <c r="D128" s="139" t="s">
        <v>144</v>
      </c>
      <c r="F128" s="140" t="s">
        <v>299</v>
      </c>
      <c r="L128" s="27"/>
      <c r="M128" s="123"/>
      <c r="T128" s="51"/>
      <c r="AT128" s="12" t="s">
        <v>144</v>
      </c>
      <c r="AU128" s="12" t="s">
        <v>80</v>
      </c>
    </row>
    <row r="129" spans="2:65" s="1" customFormat="1" ht="37.9" customHeight="1" x14ac:dyDescent="0.2">
      <c r="B129" s="27"/>
      <c r="C129" s="133" t="s">
        <v>136</v>
      </c>
      <c r="D129" s="133" t="s">
        <v>137</v>
      </c>
      <c r="E129" s="134" t="s">
        <v>227</v>
      </c>
      <c r="F129" s="135" t="s">
        <v>228</v>
      </c>
      <c r="G129" s="136" t="s">
        <v>140</v>
      </c>
      <c r="H129" s="137">
        <v>1</v>
      </c>
      <c r="I129" s="116"/>
      <c r="J129" s="138">
        <f>ROUND(I129*H129,2)</f>
        <v>0</v>
      </c>
      <c r="K129" s="115" t="s">
        <v>141</v>
      </c>
      <c r="L129" s="27"/>
      <c r="M129" s="117" t="s">
        <v>1</v>
      </c>
      <c r="N129" s="118" t="s">
        <v>37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142</v>
      </c>
      <c r="AT129" s="121" t="s">
        <v>137</v>
      </c>
      <c r="AU129" s="121" t="s">
        <v>80</v>
      </c>
      <c r="AY129" s="12" t="s">
        <v>135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80</v>
      </c>
      <c r="BK129" s="122">
        <f>ROUND(I129*H129,2)</f>
        <v>0</v>
      </c>
      <c r="BL129" s="12" t="s">
        <v>142</v>
      </c>
      <c r="BM129" s="121" t="s">
        <v>300</v>
      </c>
    </row>
    <row r="130" spans="2:65" s="1" customFormat="1" ht="19.5" x14ac:dyDescent="0.2">
      <c r="B130" s="27"/>
      <c r="D130" s="139" t="s">
        <v>144</v>
      </c>
      <c r="F130" s="140" t="s">
        <v>301</v>
      </c>
      <c r="L130" s="27"/>
      <c r="M130" s="123"/>
      <c r="T130" s="51"/>
      <c r="AT130" s="12" t="s">
        <v>144</v>
      </c>
      <c r="AU130" s="12" t="s">
        <v>80</v>
      </c>
    </row>
    <row r="131" spans="2:65" s="1" customFormat="1" ht="37.9" customHeight="1" x14ac:dyDescent="0.2">
      <c r="B131" s="27"/>
      <c r="C131" s="133" t="s">
        <v>151</v>
      </c>
      <c r="D131" s="133" t="s">
        <v>137</v>
      </c>
      <c r="E131" s="134" t="s">
        <v>231</v>
      </c>
      <c r="F131" s="135" t="s">
        <v>232</v>
      </c>
      <c r="G131" s="136" t="s">
        <v>140</v>
      </c>
      <c r="H131" s="137">
        <v>3</v>
      </c>
      <c r="I131" s="116"/>
      <c r="J131" s="138">
        <f>ROUND(I131*H131,2)</f>
        <v>0</v>
      </c>
      <c r="K131" s="115" t="s">
        <v>141</v>
      </c>
      <c r="L131" s="27"/>
      <c r="M131" s="117" t="s">
        <v>1</v>
      </c>
      <c r="N131" s="118" t="s">
        <v>37</v>
      </c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AR131" s="121" t="s">
        <v>142</v>
      </c>
      <c r="AT131" s="121" t="s">
        <v>137</v>
      </c>
      <c r="AU131" s="121" t="s">
        <v>80</v>
      </c>
      <c r="AY131" s="12" t="s">
        <v>135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12" t="s">
        <v>80</v>
      </c>
      <c r="BK131" s="122">
        <f>ROUND(I131*H131,2)</f>
        <v>0</v>
      </c>
      <c r="BL131" s="12" t="s">
        <v>142</v>
      </c>
      <c r="BM131" s="121" t="s">
        <v>302</v>
      </c>
    </row>
    <row r="132" spans="2:65" s="1" customFormat="1" ht="39" x14ac:dyDescent="0.2">
      <c r="B132" s="27"/>
      <c r="D132" s="139" t="s">
        <v>144</v>
      </c>
      <c r="F132" s="140" t="s">
        <v>303</v>
      </c>
      <c r="L132" s="27"/>
      <c r="M132" s="123"/>
      <c r="T132" s="51"/>
      <c r="AT132" s="12" t="s">
        <v>144</v>
      </c>
      <c r="AU132" s="12" t="s">
        <v>80</v>
      </c>
    </row>
    <row r="133" spans="2:65" s="1" customFormat="1" ht="37.9" customHeight="1" x14ac:dyDescent="0.2">
      <c r="B133" s="27"/>
      <c r="C133" s="133" t="s">
        <v>203</v>
      </c>
      <c r="D133" s="133" t="s">
        <v>137</v>
      </c>
      <c r="E133" s="134" t="s">
        <v>204</v>
      </c>
      <c r="F133" s="135" t="s">
        <v>205</v>
      </c>
      <c r="G133" s="136" t="s">
        <v>140</v>
      </c>
      <c r="H133" s="137">
        <v>2</v>
      </c>
      <c r="I133" s="116"/>
      <c r="J133" s="138">
        <f>ROUND(I133*H133,2)</f>
        <v>0</v>
      </c>
      <c r="K133" s="115" t="s">
        <v>141</v>
      </c>
      <c r="L133" s="27"/>
      <c r="M133" s="117" t="s">
        <v>1</v>
      </c>
      <c r="N133" s="118" t="s">
        <v>37</v>
      </c>
      <c r="P133" s="119">
        <f>O133*H133</f>
        <v>0</v>
      </c>
      <c r="Q133" s="119">
        <v>0</v>
      </c>
      <c r="R133" s="119">
        <f>Q133*H133</f>
        <v>0</v>
      </c>
      <c r="S133" s="119">
        <v>0</v>
      </c>
      <c r="T133" s="120">
        <f>S133*H133</f>
        <v>0</v>
      </c>
      <c r="AR133" s="121" t="s">
        <v>142</v>
      </c>
      <c r="AT133" s="121" t="s">
        <v>137</v>
      </c>
      <c r="AU133" s="121" t="s">
        <v>80</v>
      </c>
      <c r="AY133" s="12" t="s">
        <v>135</v>
      </c>
      <c r="BE133" s="122">
        <f>IF(N133="základní",J133,0)</f>
        <v>0</v>
      </c>
      <c r="BF133" s="122">
        <f>IF(N133="snížená",J133,0)</f>
        <v>0</v>
      </c>
      <c r="BG133" s="122">
        <f>IF(N133="zákl. přenesená",J133,0)</f>
        <v>0</v>
      </c>
      <c r="BH133" s="122">
        <f>IF(N133="sníž. přenesená",J133,0)</f>
        <v>0</v>
      </c>
      <c r="BI133" s="122">
        <f>IF(N133="nulová",J133,0)</f>
        <v>0</v>
      </c>
      <c r="BJ133" s="12" t="s">
        <v>80</v>
      </c>
      <c r="BK133" s="122">
        <f>ROUND(I133*H133,2)</f>
        <v>0</v>
      </c>
      <c r="BL133" s="12" t="s">
        <v>142</v>
      </c>
      <c r="BM133" s="121" t="s">
        <v>304</v>
      </c>
    </row>
    <row r="134" spans="2:65" s="1" customFormat="1" ht="29.25" x14ac:dyDescent="0.2">
      <c r="B134" s="27"/>
      <c r="D134" s="139" t="s">
        <v>144</v>
      </c>
      <c r="F134" s="140" t="s">
        <v>305</v>
      </c>
      <c r="L134" s="27"/>
      <c r="M134" s="123"/>
      <c r="T134" s="51"/>
      <c r="AT134" s="12" t="s">
        <v>144</v>
      </c>
      <c r="AU134" s="12" t="s">
        <v>80</v>
      </c>
    </row>
    <row r="135" spans="2:65" s="1" customFormat="1" ht="37.9" customHeight="1" x14ac:dyDescent="0.2">
      <c r="B135" s="27"/>
      <c r="C135" s="133" t="s">
        <v>235</v>
      </c>
      <c r="D135" s="133" t="s">
        <v>137</v>
      </c>
      <c r="E135" s="134" t="s">
        <v>306</v>
      </c>
      <c r="F135" s="135" t="s">
        <v>307</v>
      </c>
      <c r="G135" s="136" t="s">
        <v>140</v>
      </c>
      <c r="H135" s="137">
        <v>1</v>
      </c>
      <c r="I135" s="116"/>
      <c r="J135" s="138">
        <f>ROUND(I135*H135,2)</f>
        <v>0</v>
      </c>
      <c r="K135" s="115" t="s">
        <v>141</v>
      </c>
      <c r="L135" s="27"/>
      <c r="M135" s="117" t="s">
        <v>1</v>
      </c>
      <c r="N135" s="118" t="s">
        <v>37</v>
      </c>
      <c r="P135" s="119">
        <f>O135*H135</f>
        <v>0</v>
      </c>
      <c r="Q135" s="119">
        <v>0</v>
      </c>
      <c r="R135" s="119">
        <f>Q135*H135</f>
        <v>0</v>
      </c>
      <c r="S135" s="119">
        <v>0</v>
      </c>
      <c r="T135" s="120">
        <f>S135*H135</f>
        <v>0</v>
      </c>
      <c r="AR135" s="121" t="s">
        <v>142</v>
      </c>
      <c r="AT135" s="121" t="s">
        <v>137</v>
      </c>
      <c r="AU135" s="121" t="s">
        <v>80</v>
      </c>
      <c r="AY135" s="12" t="s">
        <v>135</v>
      </c>
      <c r="BE135" s="122">
        <f>IF(N135="základní",J135,0)</f>
        <v>0</v>
      </c>
      <c r="BF135" s="122">
        <f>IF(N135="snížená",J135,0)</f>
        <v>0</v>
      </c>
      <c r="BG135" s="122">
        <f>IF(N135="zákl. přenesená",J135,0)</f>
        <v>0</v>
      </c>
      <c r="BH135" s="122">
        <f>IF(N135="sníž. přenesená",J135,0)</f>
        <v>0</v>
      </c>
      <c r="BI135" s="122">
        <f>IF(N135="nulová",J135,0)</f>
        <v>0</v>
      </c>
      <c r="BJ135" s="12" t="s">
        <v>80</v>
      </c>
      <c r="BK135" s="122">
        <f>ROUND(I135*H135,2)</f>
        <v>0</v>
      </c>
      <c r="BL135" s="12" t="s">
        <v>142</v>
      </c>
      <c r="BM135" s="121" t="s">
        <v>308</v>
      </c>
    </row>
    <row r="136" spans="2:65" s="1" customFormat="1" ht="19.5" x14ac:dyDescent="0.2">
      <c r="B136" s="27"/>
      <c r="D136" s="139" t="s">
        <v>144</v>
      </c>
      <c r="F136" s="140" t="s">
        <v>309</v>
      </c>
      <c r="L136" s="27"/>
      <c r="M136" s="123"/>
      <c r="T136" s="51"/>
      <c r="AT136" s="12" t="s">
        <v>144</v>
      </c>
      <c r="AU136" s="12" t="s">
        <v>80</v>
      </c>
    </row>
    <row r="137" spans="2:65" s="1" customFormat="1" ht="37.9" customHeight="1" x14ac:dyDescent="0.2">
      <c r="B137" s="27"/>
      <c r="C137" s="133" t="s">
        <v>107</v>
      </c>
      <c r="D137" s="133" t="s">
        <v>137</v>
      </c>
      <c r="E137" s="134" t="s">
        <v>276</v>
      </c>
      <c r="F137" s="135" t="s">
        <v>277</v>
      </c>
      <c r="G137" s="136" t="s">
        <v>140</v>
      </c>
      <c r="H137" s="137">
        <v>1</v>
      </c>
      <c r="I137" s="116"/>
      <c r="J137" s="138">
        <f>ROUND(I137*H137,2)</f>
        <v>0</v>
      </c>
      <c r="K137" s="115" t="s">
        <v>141</v>
      </c>
      <c r="L137" s="27"/>
      <c r="M137" s="117" t="s">
        <v>1</v>
      </c>
      <c r="N137" s="118" t="s">
        <v>37</v>
      </c>
      <c r="P137" s="119">
        <f>O137*H137</f>
        <v>0</v>
      </c>
      <c r="Q137" s="119">
        <v>0</v>
      </c>
      <c r="R137" s="119">
        <f>Q137*H137</f>
        <v>0</v>
      </c>
      <c r="S137" s="119">
        <v>0</v>
      </c>
      <c r="T137" s="120">
        <f>S137*H137</f>
        <v>0</v>
      </c>
      <c r="AR137" s="121" t="s">
        <v>142</v>
      </c>
      <c r="AT137" s="121" t="s">
        <v>137</v>
      </c>
      <c r="AU137" s="121" t="s">
        <v>80</v>
      </c>
      <c r="AY137" s="12" t="s">
        <v>135</v>
      </c>
      <c r="BE137" s="122">
        <f>IF(N137="základní",J137,0)</f>
        <v>0</v>
      </c>
      <c r="BF137" s="122">
        <f>IF(N137="snížená",J137,0)</f>
        <v>0</v>
      </c>
      <c r="BG137" s="122">
        <f>IF(N137="zákl. přenesená",J137,0)</f>
        <v>0</v>
      </c>
      <c r="BH137" s="122">
        <f>IF(N137="sníž. přenesená",J137,0)</f>
        <v>0</v>
      </c>
      <c r="BI137" s="122">
        <f>IF(N137="nulová",J137,0)</f>
        <v>0</v>
      </c>
      <c r="BJ137" s="12" t="s">
        <v>80</v>
      </c>
      <c r="BK137" s="122">
        <f>ROUND(I137*H137,2)</f>
        <v>0</v>
      </c>
      <c r="BL137" s="12" t="s">
        <v>142</v>
      </c>
      <c r="BM137" s="121" t="s">
        <v>310</v>
      </c>
    </row>
    <row r="138" spans="2:65" s="1" customFormat="1" ht="19.5" x14ac:dyDescent="0.2">
      <c r="B138" s="27"/>
      <c r="D138" s="139" t="s">
        <v>144</v>
      </c>
      <c r="F138" s="140" t="s">
        <v>311</v>
      </c>
      <c r="L138" s="27"/>
      <c r="M138" s="123"/>
      <c r="T138" s="51"/>
      <c r="AT138" s="12" t="s">
        <v>144</v>
      </c>
      <c r="AU138" s="12" t="s">
        <v>80</v>
      </c>
    </row>
    <row r="139" spans="2:65" s="1" customFormat="1" ht="37.9" customHeight="1" x14ac:dyDescent="0.2">
      <c r="B139" s="27"/>
      <c r="C139" s="133" t="s">
        <v>312</v>
      </c>
      <c r="D139" s="133" t="s">
        <v>137</v>
      </c>
      <c r="E139" s="134" t="s">
        <v>313</v>
      </c>
      <c r="F139" s="135" t="s">
        <v>314</v>
      </c>
      <c r="G139" s="136" t="s">
        <v>140</v>
      </c>
      <c r="H139" s="137">
        <v>1</v>
      </c>
      <c r="I139" s="116"/>
      <c r="J139" s="138">
        <f>ROUND(I139*H139,2)</f>
        <v>0</v>
      </c>
      <c r="K139" s="115" t="s">
        <v>141</v>
      </c>
      <c r="L139" s="27"/>
      <c r="M139" s="117" t="s">
        <v>1</v>
      </c>
      <c r="N139" s="118" t="s">
        <v>37</v>
      </c>
      <c r="P139" s="119">
        <f>O139*H139</f>
        <v>0</v>
      </c>
      <c r="Q139" s="119">
        <v>0</v>
      </c>
      <c r="R139" s="119">
        <f>Q139*H139</f>
        <v>0</v>
      </c>
      <c r="S139" s="119">
        <v>0</v>
      </c>
      <c r="T139" s="120">
        <f>S139*H139</f>
        <v>0</v>
      </c>
      <c r="AR139" s="121" t="s">
        <v>142</v>
      </c>
      <c r="AT139" s="121" t="s">
        <v>137</v>
      </c>
      <c r="AU139" s="121" t="s">
        <v>80</v>
      </c>
      <c r="AY139" s="12" t="s">
        <v>135</v>
      </c>
      <c r="BE139" s="122">
        <f>IF(N139="základní",J139,0)</f>
        <v>0</v>
      </c>
      <c r="BF139" s="122">
        <f>IF(N139="snížená",J139,0)</f>
        <v>0</v>
      </c>
      <c r="BG139" s="122">
        <f>IF(N139="zákl. přenesená",J139,0)</f>
        <v>0</v>
      </c>
      <c r="BH139" s="122">
        <f>IF(N139="sníž. přenesená",J139,0)</f>
        <v>0</v>
      </c>
      <c r="BI139" s="122">
        <f>IF(N139="nulová",J139,0)</f>
        <v>0</v>
      </c>
      <c r="BJ139" s="12" t="s">
        <v>80</v>
      </c>
      <c r="BK139" s="122">
        <f>ROUND(I139*H139,2)</f>
        <v>0</v>
      </c>
      <c r="BL139" s="12" t="s">
        <v>142</v>
      </c>
      <c r="BM139" s="121" t="s">
        <v>315</v>
      </c>
    </row>
    <row r="140" spans="2:65" s="1" customFormat="1" ht="29.25" x14ac:dyDescent="0.2">
      <c r="B140" s="27"/>
      <c r="D140" s="139" t="s">
        <v>144</v>
      </c>
      <c r="F140" s="140" t="s">
        <v>316</v>
      </c>
      <c r="L140" s="27"/>
      <c r="M140" s="124"/>
      <c r="N140" s="125"/>
      <c r="O140" s="125"/>
      <c r="P140" s="125"/>
      <c r="Q140" s="125"/>
      <c r="R140" s="125"/>
      <c r="S140" s="125"/>
      <c r="T140" s="126"/>
      <c r="AT140" s="12" t="s">
        <v>144</v>
      </c>
      <c r="AU140" s="12" t="s">
        <v>80</v>
      </c>
    </row>
    <row r="141" spans="2:65" s="1" customFormat="1" ht="6.95" customHeight="1" x14ac:dyDescent="0.2"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27"/>
    </row>
  </sheetData>
  <sheetProtection algorithmName="SHA-512" hashValue="0Bae1PI3u1yRAVDggfS5X25jNdYZgaYyMBwxFOqlZcz/Gr/3nkWGi/8rxAXTrmXgoh+g+SXWf/1s+VXzBRCsPg==" saltValue="3cTIYPPL6mXoEpRz6wwbVQ==" spinCount="100000" sheet="1" objects="1" scenarios="1"/>
  <autoFilter ref="C116:K140" xr:uid="{00000000-0009-0000-0000-000008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01 - Prohlídky oblast Plzeň</vt:lpstr>
      <vt:lpstr>02 - Prohlídky oblast Čes...</vt:lpstr>
      <vt:lpstr>03 - Revize OE Plzeň</vt:lpstr>
      <vt:lpstr>04 - Revize OE Klatovy</vt:lpstr>
      <vt:lpstr>05 - Revize SNTZ Plzeň</vt:lpstr>
      <vt:lpstr>06 - Revize OE České Budě...</vt:lpstr>
      <vt:lpstr>07 - Revize OE Strakonice</vt:lpstr>
      <vt:lpstr>08 - Revize OE Veselí nad...</vt:lpstr>
      <vt:lpstr>09 - Revize SPS oblast Plzeň</vt:lpstr>
      <vt:lpstr>10 - Revize SPS oblast Če...</vt:lpstr>
      <vt:lpstr>'01 - Prohlídky oblast Plzeň'!Názvy_tisku</vt:lpstr>
      <vt:lpstr>'02 - Prohlídky oblast Čes...'!Názvy_tisku</vt:lpstr>
      <vt:lpstr>'03 - Revize OE Plzeň'!Názvy_tisku</vt:lpstr>
      <vt:lpstr>'04 - Revize OE Klatovy'!Názvy_tisku</vt:lpstr>
      <vt:lpstr>'05 - Revize SNTZ Plzeň'!Názvy_tisku</vt:lpstr>
      <vt:lpstr>'06 - Revize OE České Budě...'!Názvy_tisku</vt:lpstr>
      <vt:lpstr>'07 - Revize OE Strakonice'!Názvy_tisku</vt:lpstr>
      <vt:lpstr>'08 - Revize OE Veselí nad...'!Názvy_tisku</vt:lpstr>
      <vt:lpstr>'09 - Revize SPS oblast Plzeň'!Názvy_tisku</vt:lpstr>
      <vt:lpstr>'10 - Revize SPS oblast Če...'!Názvy_tisku</vt:lpstr>
      <vt:lpstr>'Rekapitulace stavby'!Názvy_tisku</vt:lpstr>
      <vt:lpstr>'01 - Prohlídky oblast Plzeň'!Oblast_tisku</vt:lpstr>
      <vt:lpstr>'02 - Prohlídky oblast Čes...'!Oblast_tisku</vt:lpstr>
      <vt:lpstr>'03 - Revize OE Plzeň'!Oblast_tisku</vt:lpstr>
      <vt:lpstr>'04 - Revize OE Klatovy'!Oblast_tisku</vt:lpstr>
      <vt:lpstr>'05 - Revize SNTZ Plzeň'!Oblast_tisku</vt:lpstr>
      <vt:lpstr>'06 - Revize OE České Budě...'!Oblast_tisku</vt:lpstr>
      <vt:lpstr>'07 - Revize OE Strakonice'!Oblast_tisku</vt:lpstr>
      <vt:lpstr>'08 - Revize OE Veselí nad...'!Oblast_tisku</vt:lpstr>
      <vt:lpstr>'09 - Revize SPS oblast Plzeň'!Oblast_tisku</vt:lpstr>
      <vt:lpstr>'10 - Revize SPS oblast Če...'!Oblast_tisku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Freisleben Miroslav, Ing.</cp:lastModifiedBy>
  <dcterms:created xsi:type="dcterms:W3CDTF">2023-11-08T06:21:15Z</dcterms:created>
  <dcterms:modified xsi:type="dcterms:W3CDTF">2023-11-27T09:14:08Z</dcterms:modified>
</cp:coreProperties>
</file>